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10" windowHeight="12705"/>
  </bookViews>
  <sheets>
    <sheet name="총괄" sheetId="11" r:id="rId1"/>
    <sheet name="세부내역 " sheetId="19" state="hidden" r:id="rId2"/>
    <sheet name="후원 전용계좌" sheetId="7" state="hidden" r:id="rId3"/>
    <sheet name="지출내역" sheetId="14" state="hidden" r:id="rId4"/>
    <sheet name="2012상반기수익" sheetId="15" state="hidden" r:id="rId5"/>
    <sheet name="복지관" sheetId="16" state="hidden" r:id="rId6"/>
    <sheet name="센터" sheetId="17" state="hidden" r:id="rId7"/>
    <sheet name="결재라인" sheetId="18" state="hidden" r:id="rId8"/>
  </sheets>
  <definedNames>
    <definedName name="_xlnm._FilterDatabase" localSheetId="1" hidden="1">'세부내역 '!$A$1:$G$255</definedName>
    <definedName name="_xlnm._FilterDatabase" localSheetId="3" hidden="1">지출내역!$A$1:$F$393</definedName>
    <definedName name="_xlnm.Print_Titles" localSheetId="1">'세부내역 '!$1:$3</definedName>
  </definedNames>
  <calcPr calcId="144525"/>
</workbook>
</file>

<file path=xl/calcChain.xml><?xml version="1.0" encoding="utf-8"?>
<calcChain xmlns="http://schemas.openxmlformats.org/spreadsheetml/2006/main">
  <c r="O30" i="11" l="1"/>
  <c r="N30" i="11"/>
  <c r="M30" i="11"/>
  <c r="L30" i="11"/>
  <c r="K30" i="11"/>
  <c r="J30" i="11" s="1"/>
  <c r="I30" i="11"/>
  <c r="H30" i="11"/>
  <c r="H31" i="11" s="1"/>
  <c r="G30" i="11"/>
  <c r="G31" i="11" s="1"/>
  <c r="F30" i="11"/>
  <c r="F31" i="11" s="1"/>
  <c r="E30" i="11"/>
  <c r="E31" i="11" s="1"/>
  <c r="J29" i="11"/>
  <c r="D29" i="11"/>
  <c r="I31" i="11" l="1"/>
  <c r="D31" i="11" s="1"/>
  <c r="D30" i="11"/>
  <c r="O27" i="11"/>
  <c r="N27" i="11"/>
  <c r="M27" i="11"/>
  <c r="L27" i="11"/>
  <c r="K27" i="11"/>
  <c r="I27" i="11"/>
  <c r="H27" i="11"/>
  <c r="G27" i="11"/>
  <c r="F27" i="11"/>
  <c r="F28" i="11" s="1"/>
  <c r="E27" i="11"/>
  <c r="J26" i="11"/>
  <c r="D26" i="11"/>
  <c r="I28" i="11" l="1"/>
  <c r="H28" i="11"/>
  <c r="J27" i="11"/>
  <c r="G28" i="11"/>
  <c r="E28" i="11"/>
  <c r="D27" i="11"/>
  <c r="O24" i="11"/>
  <c r="N24" i="11"/>
  <c r="M24" i="11"/>
  <c r="L24" i="11"/>
  <c r="K24" i="11"/>
  <c r="J24" i="11" s="1"/>
  <c r="I24" i="11"/>
  <c r="H24" i="11"/>
  <c r="H25" i="11" s="1"/>
  <c r="G24" i="11"/>
  <c r="F24" i="11"/>
  <c r="F25" i="11" s="1"/>
  <c r="E24" i="11"/>
  <c r="J23" i="11"/>
  <c r="D23" i="11"/>
  <c r="D28" i="11" l="1"/>
  <c r="I25" i="11"/>
  <c r="G25" i="11"/>
  <c r="E25" i="11"/>
  <c r="D25" i="11" s="1"/>
  <c r="D24" i="11"/>
  <c r="E21" i="11"/>
  <c r="F21" i="11"/>
  <c r="G21" i="11"/>
  <c r="H21" i="11"/>
  <c r="I21" i="11"/>
  <c r="O21" i="11"/>
  <c r="N21" i="11"/>
  <c r="M21" i="11"/>
  <c r="L21" i="11"/>
  <c r="K21" i="11"/>
  <c r="J20" i="11"/>
  <c r="D20" i="11"/>
  <c r="H22" i="11" l="1"/>
  <c r="F22" i="11"/>
  <c r="J21" i="11"/>
  <c r="G22" i="11"/>
  <c r="I22" i="11"/>
  <c r="E22" i="11"/>
  <c r="D21" i="11"/>
  <c r="O18" i="11"/>
  <c r="N18" i="11"/>
  <c r="M18" i="11"/>
  <c r="L18" i="11"/>
  <c r="K18" i="11"/>
  <c r="I18" i="11"/>
  <c r="H18" i="11"/>
  <c r="G18" i="11"/>
  <c r="F18" i="11"/>
  <c r="E18" i="11"/>
  <c r="J17" i="11"/>
  <c r="D17" i="11"/>
  <c r="D22" i="11" l="1"/>
  <c r="F19" i="11"/>
  <c r="H19" i="11"/>
  <c r="J18" i="11"/>
  <c r="G19" i="11"/>
  <c r="I19" i="11"/>
  <c r="D18" i="11"/>
  <c r="E19" i="11"/>
  <c r="L15" i="11"/>
  <c r="M15" i="11"/>
  <c r="N15" i="11"/>
  <c r="H16" i="11" s="1"/>
  <c r="O15" i="11"/>
  <c r="K15" i="11"/>
  <c r="J15" i="11" s="1"/>
  <c r="F15" i="11"/>
  <c r="G15" i="11"/>
  <c r="G16" i="11" s="1"/>
  <c r="H15" i="11"/>
  <c r="I15" i="11"/>
  <c r="E15" i="11"/>
  <c r="F16" i="11"/>
  <c r="J14" i="11"/>
  <c r="D14" i="11"/>
  <c r="D19" i="11" l="1"/>
  <c r="I16" i="11"/>
  <c r="E16" i="11"/>
  <c r="D15" i="11"/>
  <c r="L12" i="11"/>
  <c r="M12" i="11"/>
  <c r="N12" i="11"/>
  <c r="O12" i="11"/>
  <c r="K12" i="11"/>
  <c r="F12" i="11"/>
  <c r="G12" i="11"/>
  <c r="H12" i="11"/>
  <c r="H13" i="11" s="1"/>
  <c r="I12" i="11"/>
  <c r="E12" i="11"/>
  <c r="J11" i="11"/>
  <c r="D11" i="11"/>
  <c r="D16" i="11" l="1"/>
  <c r="E13" i="11"/>
  <c r="J12" i="11"/>
  <c r="I13" i="11"/>
  <c r="F13" i="11"/>
  <c r="G13" i="11"/>
  <c r="D12" i="11"/>
  <c r="E9" i="11"/>
  <c r="E10" i="11" s="1"/>
  <c r="G10" i="11"/>
  <c r="H10" i="11"/>
  <c r="I10" i="11"/>
  <c r="F9" i="11"/>
  <c r="F10" i="11" s="1"/>
  <c r="G9" i="11"/>
  <c r="H9" i="11"/>
  <c r="I9" i="11"/>
  <c r="J9" i="11"/>
  <c r="J8" i="11"/>
  <c r="D8" i="11"/>
  <c r="D13" i="11" l="1"/>
  <c r="D10" i="11"/>
  <c r="D9" i="11"/>
  <c r="D5" i="19"/>
  <c r="D7" i="11"/>
  <c r="D11" i="19" l="1"/>
  <c r="G11" i="19"/>
  <c r="D35" i="19"/>
  <c r="G35" i="19"/>
  <c r="D55" i="19"/>
  <c r="G56" i="19"/>
  <c r="G55" i="19" s="1"/>
  <c r="D74" i="19"/>
  <c r="G81" i="19"/>
  <c r="G74" i="19" s="1"/>
  <c r="D92" i="19"/>
  <c r="G97" i="19"/>
  <c r="G100" i="19"/>
  <c r="G106" i="19"/>
  <c r="D111" i="19"/>
  <c r="G111" i="19"/>
  <c r="G135" i="19"/>
  <c r="D140" i="19"/>
  <c r="D135" i="19" s="1"/>
  <c r="D150" i="19"/>
  <c r="G172" i="19"/>
  <c r="G173" i="19"/>
  <c r="D175" i="19"/>
  <c r="D174" i="19" s="1"/>
  <c r="G181" i="19"/>
  <c r="G185" i="19"/>
  <c r="G189" i="19"/>
  <c r="D193" i="19"/>
  <c r="G199" i="19"/>
  <c r="G200" i="19"/>
  <c r="G204" i="19"/>
  <c r="D215" i="19"/>
  <c r="G219" i="19"/>
  <c r="G215" i="19" s="1"/>
  <c r="D235" i="19"/>
  <c r="G242" i="19"/>
  <c r="G251" i="19"/>
  <c r="G255" i="19"/>
  <c r="D257" i="19"/>
  <c r="D4" i="19" s="1"/>
  <c r="G257" i="19"/>
  <c r="G235" i="19" l="1"/>
  <c r="G150" i="19"/>
  <c r="G92" i="19"/>
  <c r="G174" i="19"/>
  <c r="G193" i="19"/>
  <c r="D20" i="17" l="1"/>
  <c r="B6" i="17"/>
  <c r="B4" i="17" s="1"/>
  <c r="D27" i="17"/>
  <c r="B27" i="17"/>
  <c r="D19" i="17"/>
  <c r="B19" i="17"/>
  <c r="D12" i="17"/>
  <c r="B12" i="17"/>
  <c r="D4" i="17"/>
  <c r="B3" i="16"/>
  <c r="D3" i="16"/>
  <c r="C50" i="15"/>
  <c r="C47" i="15"/>
  <c r="C42" i="15"/>
  <c r="C35" i="15"/>
  <c r="E4" i="15"/>
  <c r="E21" i="15"/>
  <c r="E16" i="15"/>
  <c r="E9" i="15"/>
</calcChain>
</file>

<file path=xl/sharedStrings.xml><?xml version="1.0" encoding="utf-8"?>
<sst xmlns="http://schemas.openxmlformats.org/spreadsheetml/2006/main" count="1923" uniqueCount="932">
  <si>
    <t>월 별</t>
  </si>
  <si>
    <t>1월</t>
  </si>
  <si>
    <t>계</t>
  </si>
  <si>
    <t>잔액</t>
  </si>
  <si>
    <t>전년도 이월금</t>
    <phoneticPr fontId="40" type="noConversion"/>
  </si>
  <si>
    <t>청아회 후원금</t>
    <phoneticPr fontId="40" type="noConversion"/>
  </si>
  <si>
    <t>지출내역</t>
    <phoneticPr fontId="40" type="noConversion"/>
  </si>
  <si>
    <t>No.</t>
  </si>
  <si>
    <t>사용일자</t>
  </si>
  <si>
    <t>사용내역</t>
  </si>
  <si>
    <t>금액</t>
  </si>
  <si>
    <t>산출기준</t>
  </si>
  <si>
    <t>비고</t>
  </si>
  <si>
    <t>2012-01-09</t>
  </si>
  <si>
    <t>주거개보수지원서비스</t>
  </si>
  <si>
    <t>2011년 사랑의 집고치기(김창정대상자)- 공사대금</t>
  </si>
  <si>
    <t>2012-01-11</t>
  </si>
  <si>
    <t>결연후원</t>
  </si>
  <si>
    <t>12월분 결연후원금(어린이재단)- 김태훈외 49명</t>
  </si>
  <si>
    <t>2012-01-12</t>
  </si>
  <si>
    <t>12월분 결연후원금(어린이재단)- 김태현</t>
  </si>
  <si>
    <t>2012-01-16</t>
  </si>
  <si>
    <t>과년도지출(꿈나무육성사업)</t>
  </si>
  <si>
    <t>2011년 테마기획사업 지원금"꿈나무육성사업" 예금이자 반납</t>
  </si>
  <si>
    <t>과년도지출(열린마음나누기)</t>
  </si>
  <si>
    <t>2011년 공동모금회 신청사업" 열린마음나누기" 예금이자 수입 반납</t>
  </si>
  <si>
    <t>2012-01-18</t>
  </si>
  <si>
    <t>난방용품지원</t>
  </si>
  <si>
    <t>대한석유협회 지정기탁 취약계약 월동난방비지원사업(난방연료비지원)- 4세대 지원</t>
  </si>
  <si>
    <t>2012-01-20</t>
  </si>
  <si>
    <t>자원봉사자관리</t>
  </si>
  <si>
    <t>후원자 감사물품전달</t>
  </si>
  <si>
    <t>후원자관리</t>
  </si>
  <si>
    <t>후원자 방문시 다과준비</t>
  </si>
  <si>
    <t>경로식당</t>
  </si>
  <si>
    <t>1월분 취사용연료비(도시가스사용요금)</t>
  </si>
  <si>
    <t>비특정결연후원사업비</t>
  </si>
  <si>
    <t>"스타벅스 소원프로젝트" 지원사업- 박새샘</t>
  </si>
  <si>
    <t>후원금 기부영수증 발송료(284통)</t>
  </si>
  <si>
    <t>복지관 자원봉사자 명절(설)선물전달(111개)</t>
  </si>
  <si>
    <t>2012-01-25</t>
  </si>
  <si>
    <t>긴급구호비지원</t>
  </si>
  <si>
    <t>아름다운재단주거비지원사업(12월분 관리비)지급- 김민영외 2명</t>
  </si>
  <si>
    <t>알콜문제해결 "징검다리"</t>
  </si>
  <si>
    <t>1월분 전담인력 인건비 지급-정강희</t>
  </si>
  <si>
    <t>2012-01-30</t>
  </si>
  <si>
    <t>과년도지출</t>
  </si>
  <si>
    <t>2011년 아름다운재단주거비지원사업 지원금 잔액 반납</t>
  </si>
  <si>
    <t>2012-01-31</t>
  </si>
  <si>
    <t>아름다운재단 주거비지원</t>
  </si>
  <si>
    <t>2012년 아름다운재단 주거비 지원사업1월주거비지원건</t>
  </si>
  <si>
    <t>1</t>
    <phoneticPr fontId="40" type="noConversion"/>
  </si>
  <si>
    <t>2</t>
    <phoneticPr fontId="40" type="noConversion"/>
  </si>
  <si>
    <t>1=지정</t>
    <phoneticPr fontId="40" type="noConversion"/>
  </si>
  <si>
    <t>2=비지정</t>
    <phoneticPr fontId="40" type="noConversion"/>
  </si>
  <si>
    <t xml:space="preserve">                     </t>
    <phoneticPr fontId="11" type="noConversion"/>
  </si>
  <si>
    <t>2012-02-01</t>
  </si>
  <si>
    <t>1월 결연후원금 지급(이은지외 10명)</t>
  </si>
  <si>
    <t>2012-02-10</t>
  </si>
  <si>
    <t>2012. 1월분 결연후원금(어린이재단)- 김태훈외 51명</t>
  </si>
  <si>
    <t>2012-02-17</t>
  </si>
  <si>
    <t>"취미여가프로그램" 14회기(준비비)</t>
  </si>
  <si>
    <t>"취미여가프로그램" 14회기(식비)</t>
  </si>
  <si>
    <t>"취미여가프로그램" 15회기 - 참여자 식비</t>
  </si>
  <si>
    <t>"취미여가프로그램" 12회기(식비)</t>
  </si>
  <si>
    <t>사랑의집고치기 사업 잔액반납</t>
  </si>
  <si>
    <t>2012-02-22</t>
  </si>
  <si>
    <t>자원봉사자 접대용 다과구입</t>
  </si>
  <si>
    <t>우편료</t>
  </si>
  <si>
    <t>자원봉사확인서등기발송</t>
  </si>
  <si>
    <t>소식지제작</t>
  </si>
  <si>
    <t>"정다움 4호"소식지배포</t>
  </si>
  <si>
    <t>후원자감사편지발송</t>
  </si>
  <si>
    <t>여가(풍물)PG강사료지출(송화순)</t>
  </si>
  <si>
    <t>자원봉사자접대용다과구입</t>
  </si>
  <si>
    <t>명절선물나누기</t>
  </si>
  <si>
    <t>명절선물나누기(후원금)</t>
  </si>
  <si>
    <t>징검다리취미여가PG</t>
  </si>
  <si>
    <t>징검다리PG간식비</t>
  </si>
  <si>
    <t>징검다리PG식사비</t>
  </si>
  <si>
    <t>2012-02-24</t>
  </si>
  <si>
    <t>2월분 전담인력 인건비 지급-정강희</t>
  </si>
  <si>
    <t>교통카드충전</t>
  </si>
  <si>
    <t>급식조리 자원봉사자 보건증 발급건</t>
  </si>
  <si>
    <t>2012-02-27</t>
  </si>
  <si>
    <t>징검다리pg비</t>
  </si>
  <si>
    <t>2012-02-29</t>
  </si>
  <si>
    <t>주거비지원</t>
  </si>
  <si>
    <t>1</t>
    <phoneticPr fontId="40" type="noConversion"/>
  </si>
  <si>
    <t>2</t>
    <phoneticPr fontId="40" type="noConversion"/>
  </si>
  <si>
    <t>쓰레기봉투,청결용품비</t>
  </si>
  <si>
    <t>열린마음나누기 개강식 실시</t>
  </si>
  <si>
    <t>환경개선부담금</t>
  </si>
  <si>
    <t>학교폭력예방PG활동물품구입</t>
  </si>
  <si>
    <t>2012-03-02</t>
  </si>
  <si>
    <t>문화유산탐방교실</t>
  </si>
  <si>
    <t>위대한 유산 1,2월분 학원비지원</t>
  </si>
  <si>
    <t>2012-03-05</t>
  </si>
  <si>
    <t>2월 복지관결연후원</t>
  </si>
  <si>
    <t>2012-03-06</t>
  </si>
  <si>
    <t>21회기PG준비비(다과)</t>
  </si>
  <si>
    <t xml:space="preserve">자조모임 pg 3회기 </t>
  </si>
  <si>
    <t>2012-03-07</t>
  </si>
  <si>
    <t>징검다리 슈퍼비전 지급</t>
  </si>
  <si>
    <t>21회기PG비(교통,식사비)</t>
  </si>
  <si>
    <t>자원봉사자 및 후원자 관리 자판기 속재료 구입</t>
  </si>
  <si>
    <t>후원자 관리 다과준비</t>
  </si>
  <si>
    <t>2012-03-09</t>
  </si>
  <si>
    <t>사무용품및소모품비</t>
  </si>
  <si>
    <t>견출지외구입</t>
  </si>
  <si>
    <t>자조모임 3회기 식사비</t>
  </si>
  <si>
    <t>2012-03-12</t>
  </si>
  <si>
    <t>2012.02 어린이재단결연후원금지원</t>
  </si>
  <si>
    <t>파란화일외구입</t>
  </si>
  <si>
    <t>3월 후원 감사편지 발송</t>
  </si>
  <si>
    <t>2012-03-13</t>
  </si>
  <si>
    <t>무료진료</t>
  </si>
  <si>
    <t>무료진료(청아회지원)비 지급</t>
  </si>
  <si>
    <t>가족pg3회기 식사비</t>
  </si>
  <si>
    <t>2012-03-14</t>
  </si>
  <si>
    <t>냉난방연료비</t>
  </si>
  <si>
    <t>3월 청구분 도시가스 사용료 납부</t>
  </si>
  <si>
    <t>사무용품 구입의 건</t>
  </si>
  <si>
    <t>취미여가pg22회기식사비</t>
  </si>
  <si>
    <t>자원봉사자실 테이블보 구입</t>
  </si>
  <si>
    <t>2012-03-15</t>
  </si>
  <si>
    <t>아름다운재단교육기금</t>
  </si>
  <si>
    <t>아름다운재단지정교육비지원</t>
  </si>
  <si>
    <t>2012-03-19</t>
  </si>
  <si>
    <t>수선유지비(사무용기기등)</t>
  </si>
  <si>
    <t>업무용 컴퓨터 수리</t>
  </si>
  <si>
    <t>복지관 화장실 비치용 소모 품 구입</t>
  </si>
  <si>
    <t>지역주민 정신건강강좌 다과비</t>
  </si>
  <si>
    <t>영도희망의 사다리</t>
  </si>
  <si>
    <t>희망의사다리지원'오미영'</t>
  </si>
  <si>
    <t>2012-03-21</t>
  </si>
  <si>
    <t>비특정결연후원사업</t>
  </si>
  <si>
    <t>따뜻한 겨울 만들기 지원</t>
  </si>
  <si>
    <t>취미여가pg23회기식사비</t>
  </si>
  <si>
    <t>2012-03-22</t>
  </si>
  <si>
    <t>희망의사다리지원'황지민'</t>
  </si>
  <si>
    <t>희망의사다리지원'고봉균'</t>
  </si>
  <si>
    <t>2012-03-23</t>
  </si>
  <si>
    <t>3월분 경로식당 영양사 활동비 지급(안호선)</t>
  </si>
  <si>
    <t>무료목욕탕</t>
  </si>
  <si>
    <t>무료목욕탕 청소물품 구입</t>
  </si>
  <si>
    <t>방과후교실PG</t>
  </si>
  <si>
    <t>3월분 유급자원봉사자(김현경)</t>
  </si>
  <si>
    <t>3월분 전담인력 인건비 지급-정강희</t>
  </si>
  <si>
    <t>자조모임 4회기pg비</t>
  </si>
  <si>
    <t>자동차세</t>
  </si>
  <si>
    <t xml:space="preserve">3299차량 불용매각처리에 따른 자동차세  </t>
  </si>
  <si>
    <t>2012.1분기 시설물분 환경개선 부담금</t>
  </si>
  <si>
    <t>70버3299차량자동차환경개선부담금</t>
  </si>
  <si>
    <t>후원자(청아회)방문시 다과구입</t>
  </si>
  <si>
    <t>2012-03-28</t>
  </si>
  <si>
    <t>꿈나무 육성사업(모금회)</t>
  </si>
  <si>
    <t>위대한유산 3월분 학원비 지원</t>
  </si>
  <si>
    <t>취미여가24회기pg식사비</t>
  </si>
  <si>
    <t>취미여가24회기pg다과비</t>
  </si>
  <si>
    <t>2012-03-29</t>
  </si>
  <si>
    <t>건물관리비(전기.오물수거료)</t>
  </si>
  <si>
    <t>2012.2월분 건물관리비 납부</t>
  </si>
  <si>
    <t>2012.03청소년 한마음공부방 공과금 지급</t>
  </si>
  <si>
    <t>목욕탕 비치용 소모품 구입</t>
  </si>
  <si>
    <t>무료목욕탕 2월분 건물관리비 납부</t>
  </si>
  <si>
    <t>용지,플로터구입의 건</t>
  </si>
  <si>
    <t>원두커피외구입</t>
  </si>
  <si>
    <t>쓰레기봉투외구입</t>
  </si>
  <si>
    <t>아름다운재단 주거비 3월 지원</t>
  </si>
  <si>
    <t>여성한부모가장 역량강화(공동모금회)</t>
  </si>
  <si>
    <t>여성한부모pg비</t>
  </si>
  <si>
    <t>난방유지결과보고서제출</t>
  </si>
  <si>
    <t>취약계층어르신정서지원PG</t>
  </si>
  <si>
    <t>학교연계결연후원(청아회후원)</t>
  </si>
  <si>
    <t>2012교육사랑 나눔up스쿨 합동결연식 지원</t>
  </si>
  <si>
    <t>학교연계사업</t>
  </si>
  <si>
    <t>1</t>
    <phoneticPr fontId="40" type="noConversion"/>
  </si>
  <si>
    <t>2</t>
    <phoneticPr fontId="40" type="noConversion"/>
  </si>
  <si>
    <t>2012-04-02</t>
  </si>
  <si>
    <t>자조모임5회기pg비</t>
  </si>
  <si>
    <t>2012-04-04</t>
  </si>
  <si>
    <t>지역주민 정신강좌 개최</t>
  </si>
  <si>
    <t>학교연계장학금지원</t>
  </si>
  <si>
    <t>청아회지정기탁 학생복지 및 학생자치활동비지원</t>
  </si>
  <si>
    <t>취미여가25회기pg비</t>
  </si>
  <si>
    <t>취미여가(풍물)pg2월 강사료 지출</t>
  </si>
  <si>
    <t>기념품비 지출</t>
  </si>
  <si>
    <t>2012-04-05</t>
  </si>
  <si>
    <t>4월분 결연후원금 지급</t>
  </si>
  <si>
    <t>4월분 온누리후원회(이칠석)결연후원금 지급</t>
  </si>
  <si>
    <t>2012-04-06</t>
  </si>
  <si>
    <t>시설관리공구부품</t>
  </si>
  <si>
    <t>꺽쇠외 구입</t>
  </si>
  <si>
    <t>자물쇠 구입</t>
  </si>
  <si>
    <t>신한여객(주)새마음봉사대후원자감사패제작</t>
  </si>
  <si>
    <t>2012-04-10</t>
  </si>
  <si>
    <t>취미여가26회기pg비</t>
  </si>
  <si>
    <t>다도pg3월강사료지출</t>
  </si>
  <si>
    <t>취미여가풍물pg3월강사료지출</t>
  </si>
  <si>
    <t>다도pg2월강사료지출</t>
  </si>
  <si>
    <t>2012.04황지민후원금지급</t>
  </si>
  <si>
    <t>원예치료pg2월강사료지출</t>
  </si>
  <si>
    <t>봄야유회비상약</t>
  </si>
  <si>
    <t>봄야유회다과비</t>
  </si>
  <si>
    <t>2012.04고봉균후원금지급</t>
  </si>
  <si>
    <t>징검다리봄야유회여행자보험료지출</t>
  </si>
  <si>
    <t>원예치료pg3월강사료지출</t>
  </si>
  <si>
    <t>2012-04-11</t>
  </si>
  <si>
    <t>봄나들이간식</t>
  </si>
  <si>
    <t>2012-04-12</t>
  </si>
  <si>
    <t>봄야유회식사</t>
  </si>
  <si>
    <t>봄야유회차렌트</t>
  </si>
  <si>
    <t>봄나들이주유비지출</t>
  </si>
  <si>
    <t>2012.03어린이재단결연후원금지급(전지예외30명,총58건)</t>
  </si>
  <si>
    <t>봄야유회렌트카자차보험</t>
  </si>
  <si>
    <t>봄야유회기름</t>
  </si>
  <si>
    <t>2012-04-13</t>
  </si>
  <si>
    <t>후원자및홍보대사관리(후원자서말례, 홍보대사정인숙)</t>
  </si>
  <si>
    <t>재가복지서비스</t>
  </si>
  <si>
    <t>2012청아회와함꼐하는사랑의김치나누기</t>
  </si>
  <si>
    <t>벽화그리기 자원봉사자 식사지원</t>
  </si>
  <si>
    <t>항만여성의용소방대봉사자접대</t>
  </si>
  <si>
    <t>2012-04-16</t>
  </si>
  <si>
    <t>2012.4월 청구분 도시가스 사용료 납부</t>
  </si>
  <si>
    <t>2012-04-17</t>
  </si>
  <si>
    <t>가족pg5회기준비비</t>
  </si>
  <si>
    <t>원예치료pg7회기</t>
  </si>
  <si>
    <t>가족pg5회기식사비</t>
  </si>
  <si>
    <t>2012-04-20</t>
  </si>
  <si>
    <t>쓰레기봉투구입</t>
  </si>
  <si>
    <t>2012-04-23</t>
  </si>
  <si>
    <t>가족pg6회기다과비</t>
  </si>
  <si>
    <t>가족pg6회기프로그램재료비</t>
  </si>
  <si>
    <t>원예치료pg8회기식사비</t>
  </si>
  <si>
    <t>2012-04-24</t>
  </si>
  <si>
    <t>원예치료pg8회기재료비</t>
  </si>
  <si>
    <t>가족pg6회기식사비</t>
  </si>
  <si>
    <t>가족pg6회기준비(택시)</t>
  </si>
  <si>
    <t>가족pg6회기준비비(택시)</t>
  </si>
  <si>
    <t>2012-04-25</t>
  </si>
  <si>
    <t>4월취미여가pg강사료지출</t>
  </si>
  <si>
    <t>4월다도pg강사료지출</t>
  </si>
  <si>
    <t>전혜진슈퍼비전수당지급</t>
  </si>
  <si>
    <t>윤해복슈퍼비전수당지급</t>
  </si>
  <si>
    <t>자조pg6회기식사비</t>
  </si>
  <si>
    <t>지역주민정신강좌 현수막지출</t>
  </si>
  <si>
    <t>4월원예치료강사료지출</t>
  </si>
  <si>
    <t>12.04월징검다리전담인력인건비지급(정강희)</t>
  </si>
  <si>
    <t>봄야유회현금지출건</t>
  </si>
  <si>
    <t>2012-04-30</t>
  </si>
  <si>
    <t>12.04월주거비지원(유서연외3명)</t>
  </si>
  <si>
    <t>봉사자후원자관리비</t>
  </si>
  <si>
    <t>후원자,자원봉사자,간담회</t>
  </si>
  <si>
    <t>12.04월열린마음나누기미술치료강사료지급(김귀원)</t>
  </si>
  <si>
    <t>자원봉사자접대용다과구입(자판기재료구입)</t>
  </si>
  <si>
    <t>12.04월홍보대사정인숙활동비지급</t>
  </si>
  <si>
    <t>항만체육대회전달과일구입</t>
  </si>
  <si>
    <t>항만체육대회전달밀폐용기구입</t>
  </si>
  <si>
    <t>항만체육대회전달다과,밀폐용기구입</t>
  </si>
  <si>
    <t>봉사자접대용다과구입</t>
  </si>
  <si>
    <t>1</t>
    <phoneticPr fontId="40" type="noConversion"/>
  </si>
  <si>
    <t>2</t>
    <phoneticPr fontId="40" type="noConversion"/>
  </si>
  <si>
    <t>2</t>
    <phoneticPr fontId="40" type="noConversion"/>
  </si>
  <si>
    <t>4월</t>
  </si>
  <si>
    <t>5월</t>
  </si>
  <si>
    <t>공동모금회 지원 '징검다리'</t>
  </si>
  <si>
    <t>6월</t>
  </si>
  <si>
    <t>어린이재단</t>
    <phoneticPr fontId="40" type="noConversion"/>
  </si>
  <si>
    <t>복지관 결연</t>
    <phoneticPr fontId="40" type="noConversion"/>
  </si>
  <si>
    <t>외부지원사업</t>
    <phoneticPr fontId="40" type="noConversion"/>
  </si>
  <si>
    <t>한부모</t>
    <phoneticPr fontId="40" type="noConversion"/>
  </si>
  <si>
    <t>징검다리</t>
    <phoneticPr fontId="40" type="noConversion"/>
  </si>
  <si>
    <t>꿈나무</t>
    <phoneticPr fontId="40" type="noConversion"/>
  </si>
  <si>
    <t>아름다운재단 교육기금</t>
    <phoneticPr fontId="40" type="noConversion"/>
  </si>
  <si>
    <t>따뜻한 겨울 만들기</t>
    <phoneticPr fontId="40" type="noConversion"/>
  </si>
  <si>
    <t>청아회 후원금</t>
    <phoneticPr fontId="40" type="noConversion"/>
  </si>
  <si>
    <t>결산이자</t>
    <phoneticPr fontId="40" type="noConversion"/>
  </si>
  <si>
    <t>남부라이온스 장학금</t>
    <phoneticPr fontId="40" type="noConversion"/>
  </si>
  <si>
    <t>차익</t>
    <phoneticPr fontId="40" type="noConversion"/>
  </si>
  <si>
    <t>비지정후원금</t>
    <phoneticPr fontId="40" type="noConversion"/>
  </si>
  <si>
    <t>외부지원외                         지정사업후원금</t>
    <phoneticPr fontId="40" type="noConversion"/>
  </si>
  <si>
    <t>소계</t>
    <phoneticPr fontId="40" type="noConversion"/>
  </si>
  <si>
    <t>소계</t>
    <phoneticPr fontId="40" type="noConversion"/>
  </si>
  <si>
    <t>결연후원금</t>
    <phoneticPr fontId="40" type="noConversion"/>
  </si>
  <si>
    <t>지정후원금</t>
    <phoneticPr fontId="40" type="noConversion"/>
  </si>
  <si>
    <t>희망의 사다리</t>
    <phoneticPr fontId="40" type="noConversion"/>
  </si>
  <si>
    <t>비지정후원금</t>
    <phoneticPr fontId="40" type="noConversion"/>
  </si>
  <si>
    <t>수입</t>
    <phoneticPr fontId="40" type="noConversion"/>
  </si>
  <si>
    <t>내역</t>
    <phoneticPr fontId="40" type="noConversion"/>
  </si>
  <si>
    <t>금액</t>
    <phoneticPr fontId="40" type="noConversion"/>
  </si>
  <si>
    <t>계</t>
    <phoneticPr fontId="40" type="noConversion"/>
  </si>
  <si>
    <t>전년도 이월금(지정후원금)</t>
    <phoneticPr fontId="40" type="noConversion"/>
  </si>
  <si>
    <t>전년도 이월금(외부지원사업)</t>
    <phoneticPr fontId="40" type="noConversion"/>
  </si>
  <si>
    <t>전년도 이월금(비지정후원금)</t>
    <phoneticPr fontId="40" type="noConversion"/>
  </si>
  <si>
    <t>전년도 이월금(희망의 사다리)</t>
    <phoneticPr fontId="40" type="noConversion"/>
  </si>
  <si>
    <t>여성한부모가정 역량강화사업(모금회)</t>
    <phoneticPr fontId="40" type="noConversion"/>
  </si>
  <si>
    <t>아름다운재단 교육기금(모금회)</t>
    <phoneticPr fontId="40" type="noConversion"/>
  </si>
  <si>
    <t>청아회 후원금</t>
    <phoneticPr fontId="40" type="noConversion"/>
  </si>
  <si>
    <t>남부라이온스 클럽 결연 장학금</t>
    <phoneticPr fontId="40" type="noConversion"/>
  </si>
  <si>
    <t>희망의 사다리 후원금</t>
    <phoneticPr fontId="40" type="noConversion"/>
  </si>
  <si>
    <t>비지정 후원금</t>
    <phoneticPr fontId="40" type="noConversion"/>
  </si>
  <si>
    <t>알코올대상자모임 "징검다리"(모금회)</t>
    <phoneticPr fontId="40" type="noConversion"/>
  </si>
  <si>
    <t>소계</t>
    <phoneticPr fontId="40" type="noConversion"/>
  </si>
  <si>
    <t>기타 지정 후원금</t>
    <phoneticPr fontId="40" type="noConversion"/>
  </si>
  <si>
    <t>기타 외부지원 사업 후원금</t>
    <phoneticPr fontId="40" type="noConversion"/>
  </si>
  <si>
    <t>어린이재단 결연후원금</t>
    <phoneticPr fontId="40" type="noConversion"/>
  </si>
  <si>
    <t>복지관결연 후원금</t>
    <phoneticPr fontId="40" type="noConversion"/>
  </si>
  <si>
    <t>7월</t>
  </si>
  <si>
    <t>8월</t>
  </si>
  <si>
    <t>9월</t>
  </si>
  <si>
    <t>10월</t>
  </si>
  <si>
    <t>2012-08-01</t>
  </si>
  <si>
    <t xml:space="preserve">&lt;징검다리&gt;더 레디P/G 식사비 </t>
  </si>
  <si>
    <t>2012-08-02</t>
  </si>
  <si>
    <t>위대한 유산 교구 구입</t>
  </si>
  <si>
    <t>가족나들이 P/G (여수엑스포) 간식구입</t>
  </si>
  <si>
    <t>2012-08-03</t>
  </si>
  <si>
    <t>가족나들이 P/G (여수엑스포) 여행자 보험가입</t>
  </si>
  <si>
    <t>12.07월열린마음나누기미술치료강사료지급(김귀원)</t>
  </si>
  <si>
    <t>2012-08-06</t>
  </si>
  <si>
    <t>가족나들이 P/G (여수엑스포) 식사비</t>
  </si>
  <si>
    <t>가족나들이 P/G (여수엑스포) 입장권 구입</t>
  </si>
  <si>
    <t>12.07월복지관결연후원금지급(이원심 외7명)</t>
  </si>
  <si>
    <t>12.07월복지관결연후원금지급(이은지 외8명)</t>
  </si>
  <si>
    <t>2012-08-08</t>
  </si>
  <si>
    <t>&lt;징검다리&gt;원예치료P/G 간식비</t>
  </si>
  <si>
    <t>&lt;징검다리&gt;더 레디 P/G 교통비</t>
  </si>
  <si>
    <t>&lt;징검다리&gt;더 레디P/G 식사비</t>
  </si>
  <si>
    <t>2012-08-09</t>
  </si>
  <si>
    <t>한부모가정 역량강화 P/G 강사비</t>
  </si>
  <si>
    <t>자산취득비</t>
  </si>
  <si>
    <t>컴퓨터 본체 교체</t>
  </si>
  <si>
    <t>가족나들이 P/G (여수엑스포) 간식 구입</t>
  </si>
  <si>
    <t>2012-08-13</t>
  </si>
  <si>
    <t>자원봉사자 접대용 차</t>
  </si>
  <si>
    <t>국내출장여비</t>
  </si>
  <si>
    <t>SPSS 교육 참가비</t>
  </si>
  <si>
    <t>&lt;징검다리&gt;정신건강계좌P/G  강사비 지급</t>
  </si>
  <si>
    <t>&lt;징검다리&gt;정신건강계좌P/G 기념품 제작</t>
  </si>
  <si>
    <t>12.07월학원비지원(김태현)</t>
  </si>
  <si>
    <t>슈퍼비젼</t>
  </si>
  <si>
    <t>통합사례 자문회의 식사</t>
  </si>
  <si>
    <t>기관운영제경비</t>
  </si>
  <si>
    <t>법인방문 점심식사</t>
  </si>
  <si>
    <t>부산복지개발원장 취임 난</t>
  </si>
  <si>
    <t>마약퇴치운동본부 이전 난</t>
  </si>
  <si>
    <t>실습지도</t>
  </si>
  <si>
    <t>2012년 하계사회복지 실습진행</t>
  </si>
  <si>
    <t xml:space="preserve">시설관리유지비 </t>
  </si>
  <si>
    <t>하드디스크 교체 및 자료복원</t>
  </si>
  <si>
    <t>자원봉사자 접대용 다과</t>
  </si>
  <si>
    <t>통합사례 자문회의 자문비</t>
  </si>
  <si>
    <t>12.07월분어린이재단결연후원금지급(전지예외29명)</t>
  </si>
  <si>
    <t>12.08월고봉균후원금지급</t>
  </si>
  <si>
    <t>12.08월황지민후원금지급</t>
  </si>
  <si>
    <t>2012-08-16</t>
  </si>
  <si>
    <t>직원교육</t>
  </si>
  <si>
    <t>직원 MBTI 교재구입</t>
  </si>
  <si>
    <t>한부모가정 역량강화 P/G MBTI 검사지 구입</t>
  </si>
  <si>
    <t>2012-08-17</t>
  </si>
  <si>
    <t>&lt;징검다리&gt;음악치료P/G 식사비</t>
  </si>
  <si>
    <t>2012-08-20</t>
  </si>
  <si>
    <t>진로체험 동아리 활동 다과</t>
  </si>
  <si>
    <t>2012-08-22</t>
  </si>
  <si>
    <t xml:space="preserve">19회기 열린마음나누기 프로그램 재료비(부채) </t>
  </si>
  <si>
    <t xml:space="preserve">15회기 열린마음나누기 프로그램 재료비(파우치) </t>
  </si>
  <si>
    <t>17회기 열린마음나누기 프로그램 문구비</t>
  </si>
  <si>
    <t>&lt;징검다리&gt;원예치료P/G 차 구입</t>
  </si>
  <si>
    <t>위대한 유산 방학 특강비(김태현)</t>
  </si>
  <si>
    <t>자원봉사자 접대용 다과 구입</t>
  </si>
  <si>
    <t>16회기 열린마음나누기 프로그램 식사, 교통비</t>
  </si>
  <si>
    <t>&lt;징검다리&gt;원예치료P/G  다과 구입</t>
  </si>
  <si>
    <t>후원자 접대 다과</t>
  </si>
  <si>
    <t>12.08월학원비지원(김태현)</t>
  </si>
  <si>
    <t>위대한 유산 교재 구입</t>
  </si>
  <si>
    <t>2012-08-24</t>
  </si>
  <si>
    <t>&lt;징검다리&gt;건강음주 캠페인 기념품 제작</t>
  </si>
  <si>
    <t>12.08월징검다리전담인력인건비지급(하정임)</t>
  </si>
  <si>
    <t>12.08월홍보대사정인숙활동비지급</t>
  </si>
  <si>
    <t>후원감사편지 우편물 발송</t>
  </si>
  <si>
    <t>운송/금융/등기수수료</t>
  </si>
  <si>
    <t>어린이재단 후원금 결과보고 외 등기료</t>
  </si>
  <si>
    <t>2012-08-28</t>
  </si>
  <si>
    <t>후원자 접대용 다과</t>
  </si>
  <si>
    <t>&lt;징검다리&gt;8월 원예치료 강사비</t>
  </si>
  <si>
    <t>2012-08-29</t>
  </si>
  <si>
    <t>&lt;징검다리&gt;더레디7회기 P/G 식사비</t>
  </si>
  <si>
    <t>직원포상비</t>
  </si>
  <si>
    <t>직원포상(퇴사직원현동순)</t>
  </si>
  <si>
    <t>&lt;징검다리&gt;원예치료7회기 P/G 다과구입</t>
  </si>
  <si>
    <t>2012-08-30</t>
  </si>
  <si>
    <t>&lt;징검다리&gt;문화체험2회기 P/G 진행비</t>
  </si>
  <si>
    <t>2012-08-31</t>
  </si>
  <si>
    <t>가족나들이 P/G (여수엑스포) 차량 대여비</t>
  </si>
  <si>
    <t>12.08월주거비지원(유서연외3명)</t>
  </si>
  <si>
    <t>12.8월상하수도납부(무료목욕탕)</t>
  </si>
  <si>
    <t>2012-05-04</t>
  </si>
  <si>
    <t>또래상담자양성교육</t>
  </si>
  <si>
    <t>행복의날개오리엔테이션다과구입</t>
  </si>
  <si>
    <t>행복의날개오리엔테이션레크레이션준비물구입</t>
  </si>
  <si>
    <t>12.04월복지관온누리후원회결연후원금지급(이원심외7명)</t>
  </si>
  <si>
    <t>12.04월복지관결연후원금지급(이은지외8명)</t>
  </si>
  <si>
    <t>소식지정다움5호제작-동아티지(자부담)</t>
  </si>
  <si>
    <t>소식지정다움5호제작-발송우편비</t>
  </si>
  <si>
    <t>12.04월학원비지원(김태현)</t>
  </si>
  <si>
    <t>2012-05-08</t>
  </si>
  <si>
    <t>대성토이즈물품운반트럭대여비(80소3700)</t>
  </si>
  <si>
    <t>대성토이즈방문음료</t>
  </si>
  <si>
    <t>대성토이즈방문떡</t>
  </si>
  <si>
    <t>2012-05-10</t>
  </si>
  <si>
    <t>12.05월고봉균후원금지급</t>
  </si>
  <si>
    <t>한부모가정역량강화현수막제작</t>
  </si>
  <si>
    <t>복지인식교육 PG</t>
  </si>
  <si>
    <t>행복의날개2회기프로그램다과</t>
  </si>
  <si>
    <t>12.05월황지민후원금지급</t>
  </si>
  <si>
    <t>녹색어머니회자원봉사자방문으로인한다과(쿠키)구입</t>
  </si>
  <si>
    <t>자원봉사자접대용커피재료구입</t>
  </si>
  <si>
    <t>12.04월후원감사편지발송우편료지출</t>
  </si>
  <si>
    <t>후원관련우편발송우표구입</t>
  </si>
  <si>
    <t>메리츠보험기부금영수증발송관련우편료지출</t>
  </si>
  <si>
    <t>12.04월분어린이재단결연후원금지급(전지예외30명)</t>
  </si>
  <si>
    <t>2012-05-14</t>
  </si>
  <si>
    <t>열린마음나누기7회기여행자보험</t>
  </si>
  <si>
    <t>2012-05-15</t>
  </si>
  <si>
    <t>자활근로사업(간담회</t>
  </si>
  <si>
    <t>12년근로유지형자활근로사업참여자간담회식사비</t>
  </si>
  <si>
    <t>한국어린이재단결연후원금결과보고등기발송</t>
  </si>
  <si>
    <t>2012-05-21</t>
  </si>
  <si>
    <t>자원봉사확인서등기발송여입</t>
  </si>
  <si>
    <t>2012-05-25</t>
  </si>
  <si>
    <t>청소년약물남용예방프로그램</t>
  </si>
  <si>
    <t>B.Y.C연합캠페인관련물품구입(실리콘외)</t>
  </si>
  <si>
    <t>B.Y.C연합캠페인관련물품구입(락카)</t>
  </si>
  <si>
    <t>B.Y.C연합캠페인관련물품구입(원형철망)</t>
  </si>
  <si>
    <t>열린마음나누기7회기교통비</t>
  </si>
  <si>
    <t>열린마음나누기7회기영화비</t>
  </si>
  <si>
    <t>열린마음나누기7회기식사비</t>
  </si>
  <si>
    <t>직원이동서랍장구입</t>
  </si>
  <si>
    <t>사례관리교육식사비지출(관장서보경외5명)</t>
  </si>
  <si>
    <t>12년집단급식소종사조리사위생교육비지출-유해선취사원</t>
  </si>
  <si>
    <t>자원봉사자항만여성의용소방대원간담회감사카드구입</t>
  </si>
  <si>
    <t>자원봉사자항만여성의용소방대원간담회식사비</t>
  </si>
  <si>
    <t>bmc놀이한마당자원봉사자접대용쿠키구입</t>
  </si>
  <si>
    <t>후원자방문커피믹스구입</t>
  </si>
  <si>
    <t>BMC2지구 공동체 역량강화</t>
  </si>
  <si>
    <t>bmc2지구한마음놀이마당경품1등,2등구입</t>
  </si>
  <si>
    <t>12.05월홍보대사정인숙활동비지급</t>
  </si>
  <si>
    <t>2012-05-30</t>
  </si>
  <si>
    <t>복지한마당</t>
  </si>
  <si>
    <t>12년어울림복지한마당찬조금지출</t>
  </si>
  <si>
    <t>2012-05-31</t>
  </si>
  <si>
    <t>복지네트워크연계사업</t>
  </si>
  <si>
    <t>12년미네소타대학원연계사업식사비</t>
  </si>
  <si>
    <t>한부모가정역량강화자아존중감향상pg2회기물품구입</t>
  </si>
  <si>
    <t>한부모가정역량강화자아존중감향상pg2회기다과구입</t>
  </si>
  <si>
    <t>12.05월후원감사편지발송</t>
  </si>
  <si>
    <t>유관기관단체방문-낙동종합사회복지관</t>
  </si>
  <si>
    <t>12.05월학원비지원(김태현)</t>
  </si>
  <si>
    <t>한부모가정역량강화부모교육pg3회기물품구입</t>
  </si>
  <si>
    <t>자원봉사자접대용자판기재료구입</t>
  </si>
  <si>
    <t>자원봉사자"구선이"상해로인한진료비,약값지출</t>
  </si>
  <si>
    <t>한부모가정역량강화부모교육pg3회기다과구입</t>
  </si>
  <si>
    <t>12년미네소타대학원연계사업쥬스외구입</t>
  </si>
  <si>
    <t>12년미네소타대학원연계사업과일구입</t>
  </si>
  <si>
    <t>12.05월주거비지원(유서연외3명)</t>
  </si>
  <si>
    <t>2012-06-05</t>
  </si>
  <si>
    <t>2012년 남부산라이온즈클럽 장학금지원</t>
  </si>
  <si>
    <t>12.05월복지관온누리후원회결연후원금지급(이원심외7명)</t>
  </si>
  <si>
    <t>12.05월복지관결연후원금지급(이은지외7명)</t>
  </si>
  <si>
    <t>2012-06-08</t>
  </si>
  <si>
    <t>어울림복지한마당 캔커피구입</t>
  </si>
  <si>
    <t>어울림복지한마당 과일구입</t>
  </si>
  <si>
    <t>어울림복지한마당 간식구입(치킨)</t>
  </si>
  <si>
    <t>2/4분기청아회지정기탁 학생복지 및 학생자치활동비지원</t>
  </si>
  <si>
    <t>12.06월황지민후원금지급</t>
  </si>
  <si>
    <t>어울림복지한마당 간식구입(다과)</t>
  </si>
  <si>
    <t>12.05월열린마음나누기미술치료강사료지급(김귀원)</t>
  </si>
  <si>
    <t>12.06월고봉균후원금지급</t>
  </si>
  <si>
    <t>2012-06-12</t>
  </si>
  <si>
    <t>12.05월분어린이재단결연후원금지급(전지예외29명)</t>
  </si>
  <si>
    <t>2012-06-14</t>
  </si>
  <si>
    <t>한부모가정역량강화 부모교육pg4회기 다과구입</t>
  </si>
  <si>
    <t>한부모가정역량강화자아존중감향상pg3회기다과구입(김밥)</t>
  </si>
  <si>
    <t>한부모가정역량강화자아존중감향상pg3회기물품구입(한지외)</t>
  </si>
  <si>
    <t>2012-06-15</t>
  </si>
  <si>
    <t>12.06월학원비지원(김태현)</t>
  </si>
  <si>
    <t>자원봉사자,후원자음료구입</t>
  </si>
  <si>
    <t>후원자다과장식구입 - 이칠석 후원자외 방문접대다과</t>
  </si>
  <si>
    <t>후원자쿠키구입 - 이칠석 후원자외 방문접대다과</t>
  </si>
  <si>
    <t>방문자원봉사자용다과구입(과자,음료수)</t>
  </si>
  <si>
    <t>후원자다과구입 - 이칠석 후원자외 방문접대다과</t>
  </si>
  <si>
    <t>2012-06-21</t>
  </si>
  <si>
    <t>열린마음나누기 9회기 물품구입</t>
  </si>
  <si>
    <t>방문자원봉사자용자판기재료구입</t>
  </si>
  <si>
    <t>2012-06-25</t>
  </si>
  <si>
    <t>12.06월징검다리전담인력인건비지급(하정임)</t>
  </si>
  <si>
    <t>12.06월목욕탕관리자(현동순)급여</t>
  </si>
  <si>
    <t>12.06월홍보대사정인숙활동비지급</t>
  </si>
  <si>
    <t>12.6월상하수도납부(무료목욕탕)</t>
  </si>
  <si>
    <t>2012-06-29</t>
  </si>
  <si>
    <t>12.06월주거비지원(유서연외3명)</t>
  </si>
  <si>
    <t>12.05월분건물관리비납부(무료목욕탕)</t>
  </si>
  <si>
    <t>12.06월경로식당부식비지출(자부담)</t>
  </si>
  <si>
    <t>2012-07-05</t>
  </si>
  <si>
    <t>자원봉사자상반기간담회떡구입</t>
  </si>
  <si>
    <t>12.06월복지관결연후원금지급(이은지외7명)</t>
  </si>
  <si>
    <t>12.06월열린마음나누기미술치료강사료지급(김귀원)</t>
  </si>
  <si>
    <t>12.06월복지관온누리후원회결연후원금지급(이원심외7명)</t>
  </si>
  <si>
    <t>자원봉사자상반기간담회쿠키구입</t>
  </si>
  <si>
    <t>자원봉사자상반기간담회장식구입</t>
  </si>
  <si>
    <t>자원봉사자상반기간담회과일구입</t>
  </si>
  <si>
    <t>자원봉사자상반기간담회물병구입</t>
  </si>
  <si>
    <t>2012-07-10</t>
  </si>
  <si>
    <t>학교폭력예방PG활동4회기다과구입</t>
  </si>
  <si>
    <t>12.06월무료목욕탕건강보험기관부담금납부(현동순)</t>
  </si>
  <si>
    <t>12.06월무료목욕탕고용보험기관부담금납부(현동순)</t>
  </si>
  <si>
    <t>bmc와치공원준공식일회용기(나무포크)구입</t>
  </si>
  <si>
    <t>bmc와치공원준공식일회용기(종이컵)구입</t>
  </si>
  <si>
    <t>bmc와치공원준공식과일(수박,참외)구입</t>
  </si>
  <si>
    <t>bmc와치공원준공식과일(수박)구입</t>
  </si>
  <si>
    <t>bmc와치공원준공식다과떡구입</t>
  </si>
  <si>
    <t>bmc와치공원준공식다과과자외구입</t>
  </si>
  <si>
    <t>bmc와치공원준공식저녁식사(꼼장어)구입</t>
  </si>
  <si>
    <t>bmc와치공원준공식다과주스외구입</t>
  </si>
  <si>
    <t>12.07월황지민후원금지급</t>
  </si>
  <si>
    <t>12.07월고봉균후원금지급</t>
  </si>
  <si>
    <t>2012-07-11</t>
  </si>
  <si>
    <t>원예치료PG다과비</t>
  </si>
  <si>
    <t>알코올기본교육PG1회기식사비</t>
  </si>
  <si>
    <t>2012-07-12</t>
  </si>
  <si>
    <t>12.06월분어린이재단결연후원금지급(전지예외29명)</t>
  </si>
  <si>
    <t>학교폭력예방캠페인 풍선구입</t>
  </si>
  <si>
    <t>학교폭력예방캠페인 문구구입</t>
  </si>
  <si>
    <t>학교폭력예방캠페인 사탕구입</t>
  </si>
  <si>
    <t>학교폭력예방캠페인 포장지 구입</t>
  </si>
  <si>
    <t>학교폭력예방캠페인 간식구입</t>
  </si>
  <si>
    <t>학교폭력예방캠페인 평가회비</t>
  </si>
  <si>
    <t>한부모가정역량강화자아존중감향상pg4회기다과구입(김밥외)</t>
  </si>
  <si>
    <t>한부모역량 부모교육pg 5회기물품구입(펜외) 10,000원</t>
  </si>
  <si>
    <t>한부모역량 부모교육pg 5회기 다과구입(샌드외) 10,000원</t>
  </si>
  <si>
    <t>2012-07-16</t>
  </si>
  <si>
    <t>방문자원봉사자접대용음료,다과구입</t>
  </si>
  <si>
    <t>정인숙자원봉사자수상관련꽃다발구입</t>
  </si>
  <si>
    <t>방문자원봉사자자판기재료구입</t>
  </si>
  <si>
    <t>운영위원회</t>
  </si>
  <si>
    <t>2012.2차운영위원회개최</t>
  </si>
  <si>
    <t>후원자방문음료구입 - 청아회</t>
  </si>
  <si>
    <t>2012-07-18</t>
  </si>
  <si>
    <t>&lt;징검다리&gt;더 레디 P/G 식사비</t>
  </si>
  <si>
    <t>&lt;징검다리&gt;더 레디 P/G 간식비</t>
  </si>
  <si>
    <t>&lt;징검다리&gt;정신건강계좌P/G 현수막 제작</t>
  </si>
  <si>
    <t>2012-07-19</t>
  </si>
  <si>
    <t>&lt;징검다리&gt;문화체험P/G 간식비</t>
  </si>
  <si>
    <t>&lt;징검다리&gt;문화체험 P/G 식사비</t>
  </si>
  <si>
    <t>2012-07-20</t>
  </si>
  <si>
    <t>대교라이온스(후원자)다과구입</t>
  </si>
  <si>
    <t>대교라이온스(후원자)과일구입</t>
  </si>
  <si>
    <t>12.06월후원감사편지발송</t>
  </si>
  <si>
    <t>2012-07-25</t>
  </si>
  <si>
    <t>12.07월징검다리전담인력인건비지급(하정임)</t>
  </si>
  <si>
    <t>&lt;징검다리&gt;정신건강계좌P/G 다과 구입</t>
  </si>
  <si>
    <t>12.07월홍보대사정인숙활동비지급</t>
  </si>
  <si>
    <t>2012-07-30</t>
  </si>
  <si>
    <t>2012-07-31</t>
  </si>
  <si>
    <t>&lt;징검다리&gt;원예치료P/G 재교비</t>
  </si>
  <si>
    <t>&lt;징검다리&gt;7월 원예치료 강사비</t>
  </si>
  <si>
    <t>12.07월주거비지원(유서연외3명)</t>
  </si>
  <si>
    <t>전년도 이월금(지정)</t>
    <phoneticPr fontId="40" type="noConversion"/>
  </si>
  <si>
    <t>전년도 이월금(외부지원)</t>
    <phoneticPr fontId="40" type="noConversion"/>
  </si>
  <si>
    <t>전년도 이월금(비지정)</t>
    <phoneticPr fontId="40" type="noConversion"/>
  </si>
  <si>
    <t>전년도 이월금(희망)</t>
    <phoneticPr fontId="40" type="noConversion"/>
  </si>
  <si>
    <t>어린이재단 결연후원금</t>
    <phoneticPr fontId="40" type="noConversion"/>
  </si>
  <si>
    <t>복지관 결연후원금</t>
    <phoneticPr fontId="40" type="noConversion"/>
  </si>
  <si>
    <t>기타 외부지원사업 후원금</t>
    <phoneticPr fontId="40" type="noConversion"/>
  </si>
  <si>
    <t>모금회 여성한부모가정</t>
    <phoneticPr fontId="40" type="noConversion"/>
  </si>
  <si>
    <t>역량강화사업</t>
    <phoneticPr fontId="40" type="noConversion"/>
  </si>
  <si>
    <t>징검다리</t>
    <phoneticPr fontId="40" type="noConversion"/>
  </si>
  <si>
    <t>교육기금</t>
    <phoneticPr fontId="40" type="noConversion"/>
  </si>
  <si>
    <t>결연 장학금</t>
    <phoneticPr fontId="40" type="noConversion"/>
  </si>
  <si>
    <t>기타 지정 후원금</t>
    <phoneticPr fontId="40" type="noConversion"/>
  </si>
  <si>
    <t>비지정 후원금</t>
    <phoneticPr fontId="40" type="noConversion"/>
  </si>
  <si>
    <t>결연후원금</t>
    <phoneticPr fontId="40" type="noConversion"/>
  </si>
  <si>
    <t>꿈나무육성사업(모금회)</t>
    <phoneticPr fontId="40" type="noConversion"/>
  </si>
  <si>
    <t>알코올대상자문제</t>
    <phoneticPr fontId="40" type="noConversion"/>
  </si>
  <si>
    <t>해결사업(모금회)</t>
    <phoneticPr fontId="40" type="noConversion"/>
  </si>
  <si>
    <t>주거비지원(아름다운재단)</t>
    <phoneticPr fontId="40" type="noConversion"/>
  </si>
  <si>
    <t>교육기금(아름다운재단)</t>
    <phoneticPr fontId="40" type="noConversion"/>
  </si>
  <si>
    <t>학교연계결연(청아회)</t>
    <phoneticPr fontId="40" type="noConversion"/>
  </si>
  <si>
    <t>기타사업비</t>
    <phoneticPr fontId="40" type="noConversion"/>
  </si>
  <si>
    <t>차기분기 이월금(지정후원금)</t>
    <phoneticPr fontId="40" type="noConversion"/>
  </si>
  <si>
    <t>차기분기 이월금(비지정후원금)</t>
    <phoneticPr fontId="40" type="noConversion"/>
  </si>
  <si>
    <t>차기분기 이월금(희망의사다리)</t>
    <phoneticPr fontId="40" type="noConversion"/>
  </si>
  <si>
    <t>차기분기 이월금(외부지원사업)</t>
    <phoneticPr fontId="40" type="noConversion"/>
  </si>
  <si>
    <t>희망의 사다리</t>
    <phoneticPr fontId="40" type="noConversion"/>
  </si>
  <si>
    <t>희망의 사다리 후원금</t>
    <phoneticPr fontId="40" type="noConversion"/>
  </si>
  <si>
    <t>모금회 꿈나무육성사업</t>
    <phoneticPr fontId="40" type="noConversion"/>
  </si>
  <si>
    <t>여성한부모가정역량강화사업(모금회)</t>
    <phoneticPr fontId="40" type="noConversion"/>
  </si>
  <si>
    <t>계</t>
    <phoneticPr fontId="40" type="noConversion"/>
  </si>
  <si>
    <t>수입</t>
    <phoneticPr fontId="40" type="noConversion"/>
  </si>
  <si>
    <t>사용</t>
    <phoneticPr fontId="40" type="noConversion"/>
  </si>
  <si>
    <t>내역</t>
    <phoneticPr fontId="40" type="noConversion"/>
  </si>
  <si>
    <t>금액</t>
    <phoneticPr fontId="40" type="noConversion"/>
  </si>
  <si>
    <t>전년도 이월금(지정)</t>
    <phoneticPr fontId="40" type="noConversion"/>
  </si>
  <si>
    <t>결연후원금</t>
    <phoneticPr fontId="40" type="noConversion"/>
  </si>
  <si>
    <t>전년도 이월금(외부지원)</t>
    <phoneticPr fontId="40" type="noConversion"/>
  </si>
  <si>
    <t>희망의 사다리</t>
    <phoneticPr fontId="40" type="noConversion"/>
  </si>
  <si>
    <t>전년도 이월금(비지정)</t>
    <phoneticPr fontId="40" type="noConversion"/>
  </si>
  <si>
    <t>여성한부모가정역량강화사업(모금회)</t>
    <phoneticPr fontId="40" type="noConversion"/>
  </si>
  <si>
    <t>전년도 이월금(희망)</t>
    <phoneticPr fontId="40" type="noConversion"/>
  </si>
  <si>
    <t>어린이재단 결연후원금</t>
    <phoneticPr fontId="40" type="noConversion"/>
  </si>
  <si>
    <t>꿈나무육성사업(모금회)</t>
    <phoneticPr fontId="40" type="noConversion"/>
  </si>
  <si>
    <t>복지관 결연후원금</t>
    <phoneticPr fontId="40" type="noConversion"/>
  </si>
  <si>
    <t>알코올대상자문제</t>
    <phoneticPr fontId="40" type="noConversion"/>
  </si>
  <si>
    <t>모금회 여성한부모가정</t>
    <phoneticPr fontId="40" type="noConversion"/>
  </si>
  <si>
    <t>주거비지원(아름다운재단)</t>
    <phoneticPr fontId="40" type="noConversion"/>
  </si>
  <si>
    <t>교육기금(아름다운재단)</t>
    <phoneticPr fontId="40" type="noConversion"/>
  </si>
  <si>
    <t>모금회 꿈나무육성사업</t>
    <phoneticPr fontId="40" type="noConversion"/>
  </si>
  <si>
    <t>학교연계결연(청아회)</t>
    <phoneticPr fontId="40" type="noConversion"/>
  </si>
  <si>
    <t>희망의 사다리 후원금</t>
    <phoneticPr fontId="40" type="noConversion"/>
  </si>
  <si>
    <t>비지정 후원금</t>
    <phoneticPr fontId="40" type="noConversion"/>
  </si>
  <si>
    <t>기타사업비</t>
    <phoneticPr fontId="40" type="noConversion"/>
  </si>
  <si>
    <t>차기분기 이월금(지정후원금)</t>
    <phoneticPr fontId="40" type="noConversion"/>
  </si>
  <si>
    <t>차기분기 이월금(비지정후원금)</t>
    <phoneticPr fontId="40" type="noConversion"/>
  </si>
  <si>
    <t>차기분기 이월금(희망의사다리)</t>
    <phoneticPr fontId="40" type="noConversion"/>
  </si>
  <si>
    <t>차기분기 이월금(외부지원사업)</t>
    <phoneticPr fontId="40" type="noConversion"/>
  </si>
  <si>
    <t>후원금 수입</t>
    <phoneticPr fontId="40" type="noConversion"/>
  </si>
  <si>
    <t>이자후원금 수입</t>
    <phoneticPr fontId="40" type="noConversion"/>
  </si>
  <si>
    <t>차기분기 이월금</t>
    <phoneticPr fontId="40" type="noConversion"/>
  </si>
  <si>
    <t>어울림주간보호센터</t>
    <phoneticPr fontId="40" type="noConversion"/>
  </si>
  <si>
    <t>와치노인복지센터(주간보호)</t>
    <phoneticPr fontId="40" type="noConversion"/>
  </si>
  <si>
    <t>와치노인복지센터(재가노인)</t>
    <phoneticPr fontId="40" type="noConversion"/>
  </si>
  <si>
    <t>와치 지역아동센터</t>
    <phoneticPr fontId="40" type="noConversion"/>
  </si>
  <si>
    <t>후원금세입내역</t>
    <phoneticPr fontId="11" type="noConversion"/>
  </si>
  <si>
    <t>후원금세출내역</t>
    <phoneticPr fontId="11" type="noConversion"/>
  </si>
  <si>
    <t>후원수입계</t>
    <phoneticPr fontId="11" type="noConversion"/>
  </si>
  <si>
    <t>지정후원금</t>
    <phoneticPr fontId="11" type="noConversion"/>
  </si>
  <si>
    <t>외부지원사업</t>
    <phoneticPr fontId="11" type="noConversion"/>
  </si>
  <si>
    <t>희망영도</t>
    <phoneticPr fontId="11" type="noConversion"/>
  </si>
  <si>
    <t>비지정</t>
    <phoneticPr fontId="11" type="noConversion"/>
  </si>
  <si>
    <t>후원지출계</t>
    <phoneticPr fontId="11" type="noConversion"/>
  </si>
  <si>
    <t>시설장비유지비_저수자안전관리비</t>
  </si>
  <si>
    <t>11월</t>
  </si>
  <si>
    <t>12월</t>
  </si>
  <si>
    <t>담당</t>
    <phoneticPr fontId="40" type="noConversion"/>
  </si>
  <si>
    <t>과장</t>
    <phoneticPr fontId="40" type="noConversion"/>
  </si>
  <si>
    <t>관장</t>
    <phoneticPr fontId="40" type="noConversion"/>
  </si>
  <si>
    <t>결
재</t>
    <phoneticPr fontId="40" type="noConversion"/>
  </si>
  <si>
    <t>법인전입금</t>
    <phoneticPr fontId="11" type="noConversion"/>
  </si>
  <si>
    <t>국민은행</t>
  </si>
  <si>
    <t>567601-01-125596</t>
  </si>
  <si>
    <t>939701-01-121694</t>
  </si>
  <si>
    <t>254-01-000192-9</t>
  </si>
  <si>
    <t>300-01-000971-7</t>
  </si>
  <si>
    <t>사업명</t>
    <phoneticPr fontId="11" type="noConversion"/>
  </si>
  <si>
    <t>연번</t>
    <phoneticPr fontId="11" type="noConversion"/>
  </si>
  <si>
    <t>후원전용계좌</t>
    <phoneticPr fontId="11" type="noConversion"/>
  </si>
  <si>
    <t>은행</t>
    <phoneticPr fontId="11" type="noConversion"/>
  </si>
  <si>
    <t>계좌번호</t>
    <phoneticPr fontId="11" type="noConversion"/>
  </si>
  <si>
    <t>비지정후원금</t>
    <phoneticPr fontId="48" type="noConversion"/>
  </si>
  <si>
    <t>국민은행</t>
    <phoneticPr fontId="48" type="noConversion"/>
  </si>
  <si>
    <t>939701-01-121780</t>
    <phoneticPr fontId="48" type="noConversion"/>
  </si>
  <si>
    <t>지정후원금</t>
    <phoneticPr fontId="48" type="noConversion"/>
  </si>
  <si>
    <t>939701-01-157400</t>
    <phoneticPr fontId="48" type="noConversion"/>
  </si>
  <si>
    <t>꿈나무육성사업</t>
    <phoneticPr fontId="48" type="noConversion"/>
  </si>
  <si>
    <t>567601-01-299239</t>
    <phoneticPr fontId="48" type="noConversion"/>
  </si>
  <si>
    <t>열린마음나누기</t>
    <phoneticPr fontId="48" type="noConversion"/>
  </si>
  <si>
    <t>567601-01-299226</t>
    <phoneticPr fontId="48" type="noConversion"/>
  </si>
  <si>
    <t>아름다운재단교육기금</t>
    <phoneticPr fontId="48" type="noConversion"/>
  </si>
  <si>
    <t>567601-01-287117</t>
    <phoneticPr fontId="48" type="noConversion"/>
  </si>
  <si>
    <t>징검다리</t>
    <phoneticPr fontId="48" type="noConversion"/>
  </si>
  <si>
    <t>567601-01-299200</t>
    <phoneticPr fontId="48" type="noConversion"/>
  </si>
  <si>
    <t>아름다운재단주거비지원</t>
    <phoneticPr fontId="48" type="noConversion"/>
  </si>
  <si>
    <t>567601-01-304405</t>
    <phoneticPr fontId="48" type="noConversion"/>
  </si>
  <si>
    <t>특장차_장애인이동목욕</t>
    <phoneticPr fontId="48" type="noConversion"/>
  </si>
  <si>
    <t>567601-01-287104</t>
    <phoneticPr fontId="48" type="noConversion"/>
  </si>
  <si>
    <t>한진중공업_김장김치</t>
    <phoneticPr fontId="48" type="noConversion"/>
  </si>
  <si>
    <t>567601-01-304434</t>
    <phoneticPr fontId="48" type="noConversion"/>
  </si>
  <si>
    <t>토요일은즐거워</t>
    <phoneticPr fontId="48" type="noConversion"/>
  </si>
  <si>
    <t>567601-01-315166</t>
    <phoneticPr fontId="48" type="noConversion"/>
  </si>
  <si>
    <t>법인전입금</t>
    <phoneticPr fontId="48" type="noConversion"/>
  </si>
  <si>
    <t>567601-01-317029</t>
    <phoneticPr fontId="48" type="noConversion"/>
  </si>
  <si>
    <t>후원모금1</t>
    <phoneticPr fontId="48" type="noConversion"/>
  </si>
  <si>
    <t>후원모금3</t>
    <phoneticPr fontId="48" type="noConversion"/>
  </si>
  <si>
    <t>후원모금2</t>
    <phoneticPr fontId="48" type="noConversion"/>
  </si>
  <si>
    <t>939701-01-121678</t>
    <phoneticPr fontId="48" type="noConversion"/>
  </si>
  <si>
    <t>후원모금5</t>
    <phoneticPr fontId="48" type="noConversion"/>
  </si>
  <si>
    <t>부산은행</t>
    <phoneticPr fontId="48" type="noConversion"/>
  </si>
  <si>
    <t>후원모금4</t>
    <phoneticPr fontId="48" type="noConversion"/>
  </si>
  <si>
    <t>254-01-000279-6</t>
    <phoneticPr fontId="48" type="noConversion"/>
  </si>
  <si>
    <t>희망의사다리</t>
    <phoneticPr fontId="48" type="noConversion"/>
  </si>
  <si>
    <t>기준일 : 2013.12.31</t>
    <phoneticPr fontId="11" type="noConversion"/>
  </si>
  <si>
    <t>부장</t>
    <phoneticPr fontId="40" type="noConversion"/>
  </si>
  <si>
    <t>1. 지정후원금(939701-01-157400)</t>
    <phoneticPr fontId="40" type="noConversion"/>
  </si>
  <si>
    <t>1. 외부지원사업_아름다운재단 교육기금(567601-01-304405)</t>
    <phoneticPr fontId="40" type="noConversion"/>
  </si>
  <si>
    <t>2. 외부지원사업_아름다운재단 주거비지원(567601-01-304405)</t>
    <phoneticPr fontId="40" type="noConversion"/>
  </si>
  <si>
    <t>3. 외부지원사업_징검다리(5657601-01-299200)</t>
    <phoneticPr fontId="40" type="noConversion"/>
  </si>
  <si>
    <t>4. 외부지원사업_특장차지원장애인이동목욕사업(567601-01-287104)</t>
    <phoneticPr fontId="40" type="noConversion"/>
  </si>
  <si>
    <t>1. 희망의 사다리(300-01-000971-7)</t>
    <phoneticPr fontId="40" type="noConversion"/>
  </si>
  <si>
    <t>1. 법인전입금(567601-01-317029)</t>
    <phoneticPr fontId="40" type="noConversion"/>
  </si>
  <si>
    <t>1. 비지정후원금(939701-01121780)</t>
    <phoneticPr fontId="40" type="noConversion"/>
  </si>
  <si>
    <t>2. 비지정후원금 모금통장(254-01-000192-9)</t>
    <phoneticPr fontId="40" type="noConversion"/>
  </si>
  <si>
    <t>3. 비지정후원금 모금통장(254-01-000279-6)</t>
    <phoneticPr fontId="40" type="noConversion"/>
  </si>
  <si>
    <t>법인전입금</t>
    <phoneticPr fontId="40" type="noConversion"/>
  </si>
  <si>
    <t>특장차_장애인이동목욕 운영사업비</t>
    <phoneticPr fontId="40" type="noConversion"/>
  </si>
  <si>
    <t>지원사업</t>
    <phoneticPr fontId="41" type="noConversion"/>
  </si>
  <si>
    <t>희망의 사다리 후원(김은빈, 조은빈)</t>
    <phoneticPr fontId="40" type="noConversion"/>
  </si>
  <si>
    <t>희망의사다리</t>
    <phoneticPr fontId="41" type="noConversion"/>
  </si>
  <si>
    <t>기타 비지정 후원금</t>
    <phoneticPr fontId="40" type="noConversion"/>
  </si>
  <si>
    <t>사업후원
(비지정)</t>
    <phoneticPr fontId="41" type="noConversion"/>
  </si>
  <si>
    <t>희망의 사다리 후원수입</t>
    <phoneticPr fontId="40" type="noConversion"/>
  </si>
  <si>
    <t>지정후원</t>
    <phoneticPr fontId="40" type="noConversion"/>
  </si>
  <si>
    <t>지정후원</t>
    <phoneticPr fontId="41" type="noConversion"/>
  </si>
  <si>
    <t>지출 계</t>
    <phoneticPr fontId="41" type="noConversion"/>
  </si>
  <si>
    <t>수입 계</t>
    <phoneticPr fontId="41" type="noConversion"/>
  </si>
  <si>
    <t>공동모금회 지원 ' 토요일 토요일은 즐거워'</t>
    <phoneticPr fontId="40" type="noConversion"/>
  </si>
  <si>
    <t>아름다운재단 주거비 지원</t>
    <phoneticPr fontId="40" type="noConversion"/>
  </si>
  <si>
    <t>특장차_장애인이동목욕 서비스지원</t>
    <phoneticPr fontId="40" type="noConversion"/>
  </si>
  <si>
    <t>공동모금회 지원 '징검다리'</t>
    <phoneticPr fontId="40" type="noConversion"/>
  </si>
  <si>
    <t>공동모금회 지원 '꿈나무 육성사업 위대한 유산'(김태현)</t>
    <phoneticPr fontId="40" type="noConversion"/>
  </si>
  <si>
    <t>공동모금회 기탁 '한진중공업 김장김치사업'</t>
    <phoneticPr fontId="40" type="noConversion"/>
  </si>
  <si>
    <t>지원사업</t>
    <phoneticPr fontId="40" type="noConversion"/>
  </si>
  <si>
    <t>공동모금회 지원 '징검다리'(자부담분)</t>
    <phoneticPr fontId="40" type="noConversion"/>
  </si>
  <si>
    <t>홍보사업</t>
    <phoneticPr fontId="40" type="noConversion"/>
  </si>
  <si>
    <t xml:space="preserve">경로식당 </t>
    <phoneticPr fontId="40" type="noConversion"/>
  </si>
  <si>
    <t>노인,여가문화(청춘대학)</t>
    <phoneticPr fontId="40" type="noConversion"/>
  </si>
  <si>
    <t>조직역량강화</t>
    <phoneticPr fontId="40" type="noConversion"/>
  </si>
  <si>
    <t>이 하 여 백</t>
    <phoneticPr fontId="40" type="noConversion"/>
  </si>
  <si>
    <t>차량유류비_1162차량_12월분</t>
    <phoneticPr fontId="40" type="noConversion"/>
  </si>
  <si>
    <t>자원봉사자 및 후원자 관리비</t>
    <phoneticPr fontId="40" type="noConversion"/>
  </si>
  <si>
    <t>사업후원
(비지정)</t>
    <phoneticPr fontId="40" type="noConversion"/>
  </si>
  <si>
    <t>희망의 사다리(김은빈 2월분)</t>
    <phoneticPr fontId="40" type="noConversion"/>
  </si>
  <si>
    <t>희망의사다리</t>
    <phoneticPr fontId="40" type="noConversion"/>
  </si>
  <si>
    <t>희망의 사다리 수입금</t>
    <phoneticPr fontId="40" type="noConversion"/>
  </si>
  <si>
    <t>월드비전 희망의 샘 의료비지원</t>
    <phoneticPr fontId="40" type="noConversion"/>
  </si>
  <si>
    <t>한국사회복지관협회 난방용품지원</t>
    <phoneticPr fontId="40" type="noConversion"/>
  </si>
  <si>
    <t>한국사회복지관협회 난방용품지원사업</t>
    <phoneticPr fontId="40" type="noConversion"/>
  </si>
  <si>
    <t>청아회 지원 학교연계결연후원</t>
    <phoneticPr fontId="40" type="noConversion"/>
  </si>
  <si>
    <t>월드비전 긴급대상자 의료비지원금</t>
    <phoneticPr fontId="40" type="noConversion"/>
  </si>
  <si>
    <t>어린이재단 결연후원금 지급</t>
    <phoneticPr fontId="40" type="noConversion"/>
  </si>
  <si>
    <t>어린이재단 결연후원</t>
    <phoneticPr fontId="40" type="noConversion"/>
  </si>
  <si>
    <t>복지관결연후원금 지급</t>
    <phoneticPr fontId="40" type="noConversion"/>
  </si>
  <si>
    <t>복지관 결연후원</t>
    <phoneticPr fontId="40" type="noConversion"/>
  </si>
  <si>
    <t>지출 계</t>
    <phoneticPr fontId="40" type="noConversion"/>
  </si>
  <si>
    <t>한진중공업 기탁 김장김치사업</t>
    <phoneticPr fontId="40" type="noConversion"/>
  </si>
  <si>
    <t>특장차_장애인이동목욕 유류대</t>
    <phoneticPr fontId="40" type="noConversion"/>
  </si>
  <si>
    <t>드림장학회 지원 장학금(진희정)</t>
    <phoneticPr fontId="40" type="noConversion"/>
  </si>
  <si>
    <t>한국암웨이 지원 '건강지킴이 프로그램'</t>
    <phoneticPr fontId="40" type="noConversion"/>
  </si>
  <si>
    <t>공동모금회 지원 ' 토요일 토요일은 즐거워'(자부담분)</t>
    <phoneticPr fontId="40" type="noConversion"/>
  </si>
  <si>
    <t>일상생활지원(장애인이동목욕 발대식 등)</t>
    <phoneticPr fontId="40" type="noConversion"/>
  </si>
  <si>
    <t>한진중공업 기탁 김장김치지원</t>
    <phoneticPr fontId="40" type="noConversion"/>
  </si>
  <si>
    <t>복지관관리비(전기.오물수거료,인터넷요금,전화요금)</t>
    <phoneticPr fontId="40" type="noConversion"/>
  </si>
  <si>
    <t>특장차_장애인이동목욕</t>
    <phoneticPr fontId="40" type="noConversion"/>
  </si>
  <si>
    <t>급식서비스사업</t>
    <phoneticPr fontId="40" type="noConversion"/>
  </si>
  <si>
    <t>㈜신영산기 이칠석 대표 후원금</t>
    <phoneticPr fontId="40" type="noConversion"/>
  </si>
  <si>
    <t>후원자 관리비용</t>
    <phoneticPr fontId="40" type="noConversion"/>
  </si>
  <si>
    <t>청아회 경로잔치</t>
    <phoneticPr fontId="40" type="noConversion"/>
  </si>
  <si>
    <t>BMC2지구 공동체 역량강화(나눔바자회)</t>
    <phoneticPr fontId="40" type="noConversion"/>
  </si>
  <si>
    <t>열린마음나누기 강사비 및 나들이</t>
    <phoneticPr fontId="40" type="noConversion"/>
  </si>
  <si>
    <t>조직역량강화(이정수, 노주은 교육참석)</t>
    <phoneticPr fontId="40" type="noConversion"/>
  </si>
  <si>
    <t>드림장학금 후원금</t>
    <phoneticPr fontId="40" type="noConversion"/>
  </si>
  <si>
    <t>후원자관리비</t>
    <phoneticPr fontId="40" type="noConversion"/>
  </si>
  <si>
    <t>자원봉사자관리비</t>
    <phoneticPr fontId="40" type="noConversion"/>
  </si>
  <si>
    <t>재가대상자 설명절 선물</t>
    <phoneticPr fontId="40" type="noConversion"/>
  </si>
  <si>
    <t>모금함</t>
    <phoneticPr fontId="40" type="noConversion"/>
  </si>
  <si>
    <t>일상생활지원(장애인이동목욕)_차량등록비, 유류비</t>
    <phoneticPr fontId="40" type="noConversion"/>
  </si>
  <si>
    <t>일일찻집 수익금</t>
    <phoneticPr fontId="40" type="noConversion"/>
  </si>
  <si>
    <t>가족기능보완사업(환경교육, 도담도담등)</t>
    <phoneticPr fontId="40" type="noConversion"/>
  </si>
  <si>
    <t>바자회 수익금</t>
    <phoneticPr fontId="40" type="noConversion"/>
  </si>
  <si>
    <t>우편료 및 사무용품비등</t>
    <phoneticPr fontId="40" type="noConversion"/>
  </si>
  <si>
    <t>바자회 후원금</t>
    <phoneticPr fontId="40" type="noConversion"/>
  </si>
  <si>
    <t>행복바이러스 자원봉사팀 행사비</t>
    <phoneticPr fontId="40" type="noConversion"/>
  </si>
  <si>
    <t>종로전기 후원금</t>
    <phoneticPr fontId="40" type="noConversion"/>
  </si>
  <si>
    <t>청아회 지원 재가어르신 경로잔치</t>
    <phoneticPr fontId="40" type="noConversion"/>
  </si>
  <si>
    <t>지역사회연계사업_복지체험박람회</t>
    <phoneticPr fontId="40" type="noConversion"/>
  </si>
  <si>
    <t>해동중 및 영도중 프로그램비</t>
    <phoneticPr fontId="40" type="noConversion"/>
  </si>
  <si>
    <t>자원봉사자 관리비용(명절선물등)</t>
    <phoneticPr fontId="40" type="noConversion"/>
  </si>
  <si>
    <t>일일찻집 관련 비용</t>
    <phoneticPr fontId="40" type="noConversion"/>
  </si>
  <si>
    <t>일일찻집 후원금</t>
    <phoneticPr fontId="40" type="noConversion"/>
  </si>
  <si>
    <t>송수헌외 2명 후원금</t>
    <phoneticPr fontId="40" type="noConversion"/>
  </si>
  <si>
    <t>한진중공업 기탁 명절선물 후원</t>
    <phoneticPr fontId="40" type="noConversion"/>
  </si>
  <si>
    <t>한진중공업 기탁 명절선물</t>
    <phoneticPr fontId="40" type="noConversion"/>
  </si>
  <si>
    <t>공동모금회 지원 '토요일 토요일은 즐거워'</t>
    <phoneticPr fontId="40" type="noConversion"/>
  </si>
  <si>
    <t>공동모금회 지원 '토요일 토요일은 즐거워'(자부담분)</t>
    <phoneticPr fontId="40" type="noConversion"/>
  </si>
  <si>
    <t>한국암웨이 지원 '건강지킴이 프로그램'(자부담분)</t>
    <phoneticPr fontId="40" type="noConversion"/>
  </si>
  <si>
    <t>차량부품설치(네비게이션 수리 및 후방카메라)</t>
    <phoneticPr fontId="40" type="noConversion"/>
  </si>
  <si>
    <t>직업기능훈련사업(자활근로자간담회)</t>
    <phoneticPr fontId="40" type="noConversion"/>
  </si>
  <si>
    <t>노인여가문화(열린마음나누기)</t>
    <phoneticPr fontId="40" type="noConversion"/>
  </si>
  <si>
    <t>가족기능보완사업_환경교육</t>
    <phoneticPr fontId="40" type="noConversion"/>
  </si>
  <si>
    <t>학부모코칭사업 간식구입</t>
    <phoneticPr fontId="40" type="noConversion"/>
  </si>
  <si>
    <t>복지체험 박람회 물품구입</t>
    <phoneticPr fontId="40" type="noConversion"/>
  </si>
  <si>
    <t>자원봉사자 관리비</t>
    <phoneticPr fontId="40" type="noConversion"/>
  </si>
  <si>
    <t>우편료</t>
    <phoneticPr fontId="40" type="noConversion"/>
  </si>
  <si>
    <t>후원자관리,개발(다과구입 및 홍보대사 활동비)</t>
    <phoneticPr fontId="40" type="noConversion"/>
  </si>
  <si>
    <t>sk에너지 후원금</t>
    <phoneticPr fontId="40" type="noConversion"/>
  </si>
  <si>
    <t>후원개발사업(일일찻집)</t>
    <phoneticPr fontId="40" type="noConversion"/>
  </si>
  <si>
    <t>부산은행 후원금</t>
    <phoneticPr fontId="40" type="noConversion"/>
  </si>
  <si>
    <t>공동모금회 지원 '꿈나무 육성사업 위대한 유산'</t>
    <phoneticPr fontId="40" type="noConversion"/>
  </si>
  <si>
    <t>공공모금회 지원 '꿈나무 육성사업 위대한 유산' 지원금</t>
    <phoneticPr fontId="40" type="noConversion"/>
  </si>
  <si>
    <t>기타 비지정사업</t>
    <phoneticPr fontId="40" type="noConversion"/>
  </si>
  <si>
    <t>차량관련 유지비</t>
    <phoneticPr fontId="40" type="noConversion"/>
  </si>
  <si>
    <t>청춘대학_강사비</t>
    <phoneticPr fontId="40" type="noConversion"/>
  </si>
  <si>
    <t>자원봉사자&amp;후원자관리비</t>
    <phoneticPr fontId="40" type="noConversion"/>
  </si>
  <si>
    <t>공동모금회 지원 '징검다리'</t>
    <phoneticPr fontId="41" type="noConversion"/>
  </si>
  <si>
    <t>열린마음나누기 인건비 및 관리비</t>
    <phoneticPr fontId="40" type="noConversion"/>
  </si>
  <si>
    <t>건물관리비(전기.오물수거료)</t>
    <phoneticPr fontId="40" type="noConversion"/>
  </si>
  <si>
    <t>상,하수도요금</t>
    <phoneticPr fontId="40" type="noConversion"/>
  </si>
  <si>
    <t>환경교육</t>
    <phoneticPr fontId="40" type="noConversion"/>
  </si>
  <si>
    <t>사무용품 구입비</t>
    <phoneticPr fontId="40" type="noConversion"/>
  </si>
  <si>
    <t>전화요금</t>
    <phoneticPr fontId="40" type="noConversion"/>
  </si>
  <si>
    <t>모금함(광원조명)</t>
    <phoneticPr fontId="40" type="noConversion"/>
  </si>
  <si>
    <t>지역연계사업_복지한마당 및 약물예방 캠페인</t>
    <phoneticPr fontId="40" type="noConversion"/>
  </si>
  <si>
    <t>신영산지㈜ 이칠석 후원금</t>
    <phoneticPr fontId="40" type="noConversion"/>
  </si>
  <si>
    <t>차량유류비_1162차량_2월4월5월분</t>
    <phoneticPr fontId="40" type="noConversion"/>
  </si>
  <si>
    <t>메리츠화재 후원금</t>
    <phoneticPr fontId="40" type="noConversion"/>
  </si>
  <si>
    <t>지역주민교육사업_생생정보교실_명사초청강연회 다과등 구입</t>
    <phoneticPr fontId="40" type="noConversion"/>
  </si>
  <si>
    <t>푸드머스 후원금</t>
    <phoneticPr fontId="40" type="noConversion"/>
  </si>
  <si>
    <t>이칠석 후원자 결연후원금</t>
    <phoneticPr fontId="40" type="noConversion"/>
  </si>
  <si>
    <t>아름다운재단 주거비지원</t>
    <phoneticPr fontId="40" type="noConversion"/>
  </si>
  <si>
    <t>BMC 연합캠페인 보험료</t>
    <phoneticPr fontId="40" type="noConversion"/>
  </si>
  <si>
    <t>직원교육비(사례관리)</t>
    <phoneticPr fontId="40" type="noConversion"/>
  </si>
  <si>
    <t>BMC 2지구 주민행사(간식비등)</t>
    <phoneticPr fontId="40" type="noConversion"/>
  </si>
  <si>
    <t>어버이날 행사(공연비, 설치비)</t>
    <phoneticPr fontId="40" type="noConversion"/>
  </si>
  <si>
    <t>노인여가문화(한글교실,청춘대학)</t>
    <phoneticPr fontId="40" type="noConversion"/>
  </si>
  <si>
    <t>후원자 및 자원봉사자 관리비</t>
    <phoneticPr fontId="40" type="noConversion"/>
  </si>
  <si>
    <t>이칠석 후원자 사업수입</t>
    <phoneticPr fontId="40" type="noConversion"/>
  </si>
  <si>
    <t>어버이날 행사(공연비)</t>
    <phoneticPr fontId="40" type="noConversion"/>
  </si>
  <si>
    <t>경로잔치 후원금</t>
    <phoneticPr fontId="40" type="noConversion"/>
  </si>
  <si>
    <t>직원교육비(조은지)</t>
    <phoneticPr fontId="40" type="noConversion"/>
  </si>
  <si>
    <t>아동청소년 사회교육</t>
    <phoneticPr fontId="40" type="noConversion"/>
  </si>
  <si>
    <t>소식지제작관련 업무등</t>
    <phoneticPr fontId="40" type="noConversion"/>
  </si>
  <si>
    <t>기능보완사업(꿈틀)</t>
    <phoneticPr fontId="40" type="noConversion"/>
  </si>
  <si>
    <t>의료지원 (파스구입)</t>
    <phoneticPr fontId="40" type="noConversion"/>
  </si>
  <si>
    <t>틀니지원 후원금</t>
    <phoneticPr fontId="40" type="noConversion"/>
  </si>
  <si>
    <t>아름다운재단주거지원금(차지훈, 권정훈)</t>
    <phoneticPr fontId="40" type="noConversion"/>
  </si>
  <si>
    <t>아름다운재단 교육기금(박세웅, 박찬수)</t>
    <phoneticPr fontId="40" type="noConversion"/>
  </si>
  <si>
    <t>조직역량 강화(직원교육)</t>
    <phoneticPr fontId="40" type="noConversion"/>
  </si>
  <si>
    <t>시설관리 유지비</t>
    <phoneticPr fontId="40" type="noConversion"/>
  </si>
  <si>
    <t>사업후원</t>
    <phoneticPr fontId="40" type="noConversion"/>
  </si>
  <si>
    <t>후원자 관리비</t>
    <phoneticPr fontId="40" type="noConversion"/>
  </si>
  <si>
    <t>급식서비스 사업</t>
    <phoneticPr fontId="40" type="noConversion"/>
  </si>
  <si>
    <t>기타제수당(직책수당 및 차상위관리수당, 회계수당)</t>
    <phoneticPr fontId="40" type="noConversion"/>
  </si>
  <si>
    <t>4월</t>
    <phoneticPr fontId="40" type="noConversion"/>
  </si>
  <si>
    <t xml:space="preserve">지정기탁_항만방어전대 후원금 </t>
    <phoneticPr fontId="40" type="noConversion"/>
  </si>
  <si>
    <t>아름다운재단주거비_주거비 지원_차지훈,권정훈</t>
    <phoneticPr fontId="40" type="noConversion"/>
  </si>
  <si>
    <t>후원자관리비용</t>
    <phoneticPr fontId="40" type="noConversion"/>
  </si>
  <si>
    <t>지역사회연계사업_직장체험 및 BYC연회비</t>
    <phoneticPr fontId="40" type="noConversion"/>
  </si>
  <si>
    <t>조직역량강화사업_직원교육비</t>
    <phoneticPr fontId="40" type="noConversion"/>
  </si>
  <si>
    <t>자원봉사자 관리비용</t>
    <phoneticPr fontId="40" type="noConversion"/>
  </si>
  <si>
    <t>우편료등</t>
    <phoneticPr fontId="40" type="noConversion"/>
  </si>
  <si>
    <t>노인여가문화_한글교실 강사비</t>
    <phoneticPr fontId="40" type="noConversion"/>
  </si>
  <si>
    <t>퇴직급 및 퇴직적립</t>
    <phoneticPr fontId="40" type="noConversion"/>
  </si>
  <si>
    <t>기타비지정후원금</t>
    <phoneticPr fontId="40" type="noConversion"/>
  </si>
  <si>
    <t>기타자산구입비</t>
    <phoneticPr fontId="40" type="noConversion"/>
  </si>
  <si>
    <t>법인전입금(신영산기 이칠석)</t>
    <phoneticPr fontId="40" type="noConversion"/>
  </si>
  <si>
    <t>김은빈 후원금</t>
    <phoneticPr fontId="40" type="noConversion"/>
  </si>
  <si>
    <t>2월</t>
    <phoneticPr fontId="40" type="noConversion"/>
  </si>
  <si>
    <t>공동모금회 지원 '토요일 토요일은 즐거워' 이자반납</t>
    <phoneticPr fontId="40" type="noConversion"/>
  </si>
  <si>
    <t>아름다운재단 교육기금 이자반납</t>
    <phoneticPr fontId="40" type="noConversion"/>
  </si>
  <si>
    <t xml:space="preserve">아름다운재단 '주거비 지원' </t>
    <phoneticPr fontId="40" type="noConversion"/>
  </si>
  <si>
    <t>조직영량강화사업_명절선물구입</t>
    <phoneticPr fontId="40" type="noConversion"/>
  </si>
  <si>
    <t>회의비</t>
    <phoneticPr fontId="40" type="noConversion"/>
  </si>
  <si>
    <t>홍보사업_소식지제작</t>
    <phoneticPr fontId="40" type="noConversion"/>
  </si>
  <si>
    <t>지정기탁_항만방어전대</t>
    <phoneticPr fontId="40" type="noConversion"/>
  </si>
  <si>
    <t>대상자 교복지원(신한여객 후원)</t>
    <phoneticPr fontId="40" type="noConversion"/>
  </si>
  <si>
    <t>1월</t>
    <phoneticPr fontId="40" type="noConversion"/>
  </si>
  <si>
    <t>전년도 이월금</t>
    <phoneticPr fontId="40" type="noConversion"/>
  </si>
  <si>
    <t>금액</t>
    <phoneticPr fontId="41" type="noConversion"/>
  </si>
  <si>
    <t>내역</t>
    <phoneticPr fontId="41" type="noConversion"/>
  </si>
  <si>
    <t>사용</t>
    <phoneticPr fontId="41" type="noConversion"/>
  </si>
  <si>
    <t>수입</t>
    <phoneticPr fontId="41" type="noConversion"/>
  </si>
  <si>
    <t>수입 계</t>
    <phoneticPr fontId="41" type="noConversion"/>
  </si>
  <si>
    <t>지정후원</t>
    <phoneticPr fontId="41" type="noConversion"/>
  </si>
  <si>
    <t>전년도 이월금</t>
    <phoneticPr fontId="41" type="noConversion"/>
  </si>
  <si>
    <t>희망의사다리</t>
    <phoneticPr fontId="41" type="noConversion"/>
  </si>
  <si>
    <t>사업후원
(비지정)</t>
    <phoneticPr fontId="41" type="noConversion"/>
  </si>
  <si>
    <t>법인전입금</t>
    <phoneticPr fontId="40" type="noConversion"/>
  </si>
  <si>
    <t>지원사업</t>
    <phoneticPr fontId="40" type="noConversion"/>
  </si>
  <si>
    <t>이 하 여 백</t>
    <phoneticPr fontId="40" type="noConversion"/>
  </si>
  <si>
    <t>전년도이월</t>
    <phoneticPr fontId="11" type="noConversion"/>
  </si>
  <si>
    <t>지출 계</t>
    <phoneticPr fontId="41" type="noConversion"/>
  </si>
  <si>
    <t>수입 누계</t>
    <phoneticPr fontId="40" type="noConversion"/>
  </si>
  <si>
    <t>어린이재단 결연후원금</t>
    <phoneticPr fontId="40" type="noConversion"/>
  </si>
  <si>
    <t>복지관 결연후원금</t>
    <phoneticPr fontId="40" type="noConversion"/>
  </si>
  <si>
    <t>지정후원</t>
    <phoneticPr fontId="41" type="noConversion"/>
  </si>
  <si>
    <t>지정후원</t>
    <phoneticPr fontId="40" type="noConversion"/>
  </si>
  <si>
    <t>희망의사다리</t>
    <phoneticPr fontId="41" type="noConversion"/>
  </si>
  <si>
    <t>희망의 사다리 후원수입</t>
    <phoneticPr fontId="40" type="noConversion"/>
  </si>
  <si>
    <t>법인전입금</t>
    <phoneticPr fontId="40" type="noConversion"/>
  </si>
  <si>
    <t xml:space="preserve">누계 </t>
    <phoneticPr fontId="11" type="noConversion"/>
  </si>
  <si>
    <t>전년도 이월금</t>
    <phoneticPr fontId="40" type="noConversion"/>
  </si>
  <si>
    <t>지원사업</t>
    <phoneticPr fontId="40" type="noConversion"/>
  </si>
  <si>
    <t>아름다운재단 주거지원금</t>
    <phoneticPr fontId="40" type="noConversion"/>
  </si>
  <si>
    <t>비지정 후원금</t>
    <phoneticPr fontId="40" type="noConversion"/>
  </si>
  <si>
    <t>비지정 후원금</t>
    <phoneticPr fontId="40" type="noConversion"/>
  </si>
  <si>
    <t>복지관 결연후원</t>
    <phoneticPr fontId="40" type="noConversion"/>
  </si>
  <si>
    <t>부산도시공사 행복나눔데이 사업비</t>
    <phoneticPr fontId="40" type="noConversion"/>
  </si>
  <si>
    <t>2월</t>
    <phoneticPr fontId="11" type="noConversion"/>
  </si>
  <si>
    <t>3월</t>
    <phoneticPr fontId="11" type="noConversion"/>
  </si>
  <si>
    <t>4월</t>
    <phoneticPr fontId="11" type="noConversion"/>
  </si>
  <si>
    <t>모금회 와치실버기자단 사업비</t>
    <phoneticPr fontId="40" type="noConversion"/>
  </si>
  <si>
    <t>복권기금 어깨동무 사업비</t>
    <phoneticPr fontId="40" type="noConversion"/>
  </si>
  <si>
    <t>사업비</t>
    <phoneticPr fontId="40" type="noConversion"/>
  </si>
  <si>
    <t>특장차 이동목욕 사업비</t>
    <phoneticPr fontId="40" type="noConversion"/>
  </si>
  <si>
    <t>이 하 여 백</t>
    <phoneticPr fontId="40" type="noConversion"/>
  </si>
  <si>
    <t>5월</t>
    <phoneticPr fontId="11" type="noConversion"/>
  </si>
  <si>
    <t>6월</t>
    <phoneticPr fontId="11" type="noConversion"/>
  </si>
  <si>
    <t>쿨루프 프로젝트</t>
    <phoneticPr fontId="40" type="noConversion"/>
  </si>
  <si>
    <t>희망의 사다리</t>
    <phoneticPr fontId="40" type="noConversion"/>
  </si>
  <si>
    <t>희망의 사다리 후원금</t>
    <phoneticPr fontId="40" type="noConversion"/>
  </si>
  <si>
    <t>* 특장차 : 1,442</t>
    <phoneticPr fontId="11" type="noConversion"/>
  </si>
  <si>
    <t>* 아름다운재단 : 1,230</t>
    <phoneticPr fontId="11" type="noConversion"/>
  </si>
  <si>
    <t>* 실버기자단 : 1,273</t>
    <phoneticPr fontId="11" type="noConversion"/>
  </si>
  <si>
    <t>* 법인전입금 : 6,190</t>
    <phoneticPr fontId="11" type="noConversion"/>
  </si>
  <si>
    <t>* 복권기금 : 1,770</t>
    <phoneticPr fontId="11" type="noConversion"/>
  </si>
  <si>
    <t>* 쿨루프 : 951</t>
    <phoneticPr fontId="11" type="noConversion"/>
  </si>
  <si>
    <t>* 행복나눔 : 3,021</t>
    <phoneticPr fontId="11" type="noConversion"/>
  </si>
  <si>
    <t>* 희망의 사다리 : 325</t>
    <phoneticPr fontId="11" type="noConversion"/>
  </si>
  <si>
    <t>7월</t>
    <phoneticPr fontId="11" type="noConversion"/>
  </si>
  <si>
    <t>비지정 후원금</t>
    <phoneticPr fontId="40" type="noConversion"/>
  </si>
  <si>
    <t>2017년 8월 후원금 월별집계표</t>
    <phoneticPr fontId="11" type="noConversion"/>
  </si>
  <si>
    <t>8월</t>
    <phoneticPr fontId="11" type="noConversion"/>
  </si>
  <si>
    <t>2017년 8월 후원금 수입 및 사용개요(세부)</t>
    <phoneticPr fontId="41" type="noConversion"/>
  </si>
  <si>
    <t>8월</t>
    <phoneticPr fontId="40" type="noConversion"/>
  </si>
  <si>
    <t xml:space="preserve">법인전입금 사업비 </t>
    <phoneticPr fontId="40" type="noConversion"/>
  </si>
  <si>
    <t>지원사업</t>
    <phoneticPr fontId="40" type="noConversion"/>
  </si>
  <si>
    <t>위기가정 지원사업비</t>
    <phoneticPr fontId="40" type="noConversion"/>
  </si>
  <si>
    <t>위기가정 지원 사업비</t>
    <phoneticPr fontId="40" type="noConversion"/>
  </si>
  <si>
    <t>쿨루프 프로젝트 사업비</t>
    <phoneticPr fontId="40" type="noConversion"/>
  </si>
  <si>
    <t>마을활동가 사업비</t>
    <phoneticPr fontId="40" type="noConversion"/>
  </si>
  <si>
    <t>복권기금 사업비</t>
    <phoneticPr fontId="40" type="noConversion"/>
  </si>
  <si>
    <t>* 마을활동가 : 1,650원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</si>
</sst>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_);[Red]\(#,##0\)"/>
  </numFmts>
  <fonts count="57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9"/>
      <color indexed="8"/>
      <name val="돋움체"/>
      <family val="3"/>
      <charset val="129"/>
    </font>
    <font>
      <sz val="9"/>
      <color indexed="9"/>
      <name val="돋움체"/>
      <family val="3"/>
      <charset val="129"/>
    </font>
    <font>
      <sz val="9"/>
      <color indexed="10"/>
      <name val="돋움체"/>
      <family val="3"/>
      <charset val="129"/>
    </font>
    <font>
      <b/>
      <sz val="9"/>
      <color indexed="52"/>
      <name val="돋움체"/>
      <family val="3"/>
      <charset val="129"/>
    </font>
    <font>
      <sz val="9"/>
      <color indexed="20"/>
      <name val="돋움체"/>
      <family val="3"/>
      <charset val="129"/>
    </font>
    <font>
      <sz val="10"/>
      <name val="Arial"/>
      <family val="2"/>
    </font>
    <font>
      <sz val="9"/>
      <color indexed="60"/>
      <name val="돋움체"/>
      <family val="3"/>
      <charset val="129"/>
    </font>
    <font>
      <i/>
      <sz val="9"/>
      <color indexed="63"/>
      <name val="돋움체"/>
      <family val="3"/>
      <charset val="129"/>
    </font>
    <font>
      <b/>
      <sz val="9"/>
      <color indexed="9"/>
      <name val="돋움체"/>
      <family val="3"/>
      <charset val="129"/>
    </font>
    <font>
      <sz val="9"/>
      <color indexed="52"/>
      <name val="돋움체"/>
      <family val="3"/>
      <charset val="129"/>
    </font>
    <font>
      <b/>
      <sz val="9"/>
      <color indexed="8"/>
      <name val="돋움체"/>
      <family val="3"/>
      <charset val="129"/>
    </font>
    <font>
      <sz val="9"/>
      <color indexed="22"/>
      <name val="돋움체"/>
      <family val="3"/>
      <charset val="129"/>
    </font>
    <font>
      <b/>
      <sz val="18"/>
      <color indexed="22"/>
      <name val="맑은 고딕"/>
      <family val="3"/>
      <charset val="129"/>
    </font>
    <font>
      <b/>
      <sz val="15"/>
      <color indexed="22"/>
      <name val="돋움체"/>
      <family val="3"/>
      <charset val="129"/>
    </font>
    <font>
      <b/>
      <sz val="13"/>
      <color indexed="22"/>
      <name val="돋움체"/>
      <family val="3"/>
      <charset val="129"/>
    </font>
    <font>
      <b/>
      <sz val="11"/>
      <color indexed="22"/>
      <name val="돋움체"/>
      <family val="3"/>
      <charset val="129"/>
    </font>
    <font>
      <sz val="9"/>
      <color indexed="17"/>
      <name val="돋움체"/>
      <family val="3"/>
      <charset val="129"/>
    </font>
    <font>
      <b/>
      <sz val="9"/>
      <color indexed="23"/>
      <name val="돋움체"/>
      <family val="3"/>
      <charset val="129"/>
    </font>
    <font>
      <b/>
      <sz val="16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돋움체"/>
      <family val="3"/>
      <charset val="129"/>
    </font>
    <font>
      <sz val="9"/>
      <color theme="1"/>
      <name val="굴림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rgb="FF286892"/>
      <name val="굴림"/>
      <family val="3"/>
      <charset val="129"/>
    </font>
    <font>
      <b/>
      <sz val="20"/>
      <name val="돋움"/>
      <family val="3"/>
      <charset val="129"/>
    </font>
    <font>
      <sz val="9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92D050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62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" borderId="2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3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4" borderId="2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2" borderId="1" applyNumberFormat="0" applyAlignment="0" applyProtection="0">
      <alignment vertical="center"/>
    </xf>
    <xf numFmtId="0" fontId="33" fillId="0" borderId="0">
      <alignment vertical="center"/>
    </xf>
    <xf numFmtId="0" fontId="18" fillId="0" borderId="0"/>
    <xf numFmtId="0" fontId="33" fillId="0" borderId="0">
      <alignment vertical="center"/>
    </xf>
    <xf numFmtId="0" fontId="32" fillId="0" borderId="0">
      <alignment vertical="center"/>
    </xf>
    <xf numFmtId="0" fontId="1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3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41" fontId="12" fillId="0" borderId="0" applyFont="0" applyFill="0" applyBorder="0" applyAlignment="0" applyProtection="0"/>
    <xf numFmtId="0" fontId="33" fillId="0" borderId="0">
      <alignment vertical="center"/>
    </xf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8">
    <xf numFmtId="0" fontId="0" fillId="0" borderId="0" xfId="0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1" fillId="0" borderId="0" xfId="47" applyFont="1"/>
    <xf numFmtId="0" fontId="0" fillId="0" borderId="0" xfId="0">
      <alignment vertical="center"/>
    </xf>
    <xf numFmtId="0" fontId="31" fillId="0" borderId="0" xfId="47" applyFont="1" applyBorder="1"/>
    <xf numFmtId="0" fontId="39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49" fontId="42" fillId="25" borderId="32" xfId="83" applyNumberFormat="1" applyFont="1" applyFill="1" applyBorder="1" applyAlignment="1">
      <alignment horizontal="center" vertical="center" wrapText="1"/>
    </xf>
    <xf numFmtId="0" fontId="34" fillId="0" borderId="10" xfId="83" applyFont="1" applyBorder="1" applyAlignment="1">
      <alignment horizontal="center" vertical="center" wrapText="1"/>
    </xf>
    <xf numFmtId="49" fontId="34" fillId="0" borderId="10" xfId="83" applyNumberFormat="1" applyFont="1" applyBorder="1" applyAlignment="1">
      <alignment horizontal="center" vertical="center" wrapText="1"/>
    </xf>
    <xf numFmtId="49" fontId="34" fillId="0" borderId="10" xfId="83" applyNumberFormat="1" applyFont="1" applyBorder="1" applyAlignment="1">
      <alignment horizontal="left" vertical="center" wrapText="1"/>
    </xf>
    <xf numFmtId="176" fontId="34" fillId="0" borderId="10" xfId="83" applyNumberFormat="1" applyFont="1" applyBorder="1" applyAlignment="1">
      <alignment horizontal="right" vertical="center" wrapText="1"/>
    </xf>
    <xf numFmtId="49" fontId="34" fillId="24" borderId="10" xfId="83" applyNumberFormat="1" applyFont="1" applyFill="1" applyBorder="1" applyAlignment="1">
      <alignment horizontal="left" vertical="center" wrapText="1"/>
    </xf>
    <xf numFmtId="49" fontId="34" fillId="21" borderId="10" xfId="83" applyNumberFormat="1" applyFont="1" applyFill="1" applyBorder="1" applyAlignment="1">
      <alignment horizontal="left" vertical="center" wrapText="1"/>
    </xf>
    <xf numFmtId="49" fontId="34" fillId="26" borderId="10" xfId="83" applyNumberFormat="1" applyFont="1" applyFill="1" applyBorder="1" applyAlignment="1">
      <alignment horizontal="left" vertical="center" wrapText="1"/>
    </xf>
    <xf numFmtId="0" fontId="31" fillId="0" borderId="0" xfId="47" applyFont="1" applyAlignment="1"/>
    <xf numFmtId="0" fontId="38" fillId="0" borderId="29" xfId="0" applyFont="1" applyFill="1" applyBorder="1">
      <alignment vertical="center"/>
    </xf>
    <xf numFmtId="41" fontId="38" fillId="24" borderId="35" xfId="75" applyFont="1" applyFill="1" applyBorder="1">
      <alignment vertical="center"/>
    </xf>
    <xf numFmtId="0" fontId="38" fillId="0" borderId="10" xfId="0" applyFont="1" applyFill="1" applyBorder="1" applyAlignment="1">
      <alignment vertical="center" wrapText="1"/>
    </xf>
    <xf numFmtId="0" fontId="43" fillId="0" borderId="0" xfId="47" applyFont="1" applyAlignment="1">
      <alignment vertical="center"/>
    </xf>
    <xf numFmtId="41" fontId="38" fillId="24" borderId="35" xfId="75" applyFont="1" applyFill="1" applyBorder="1" applyAlignment="1">
      <alignment horizontal="right" vertical="center"/>
    </xf>
    <xf numFmtId="49" fontId="34" fillId="0" borderId="47" xfId="84" applyNumberFormat="1" applyFont="1" applyBorder="1" applyAlignment="1">
      <alignment horizontal="center" vertical="center" wrapText="1"/>
    </xf>
    <xf numFmtId="49" fontId="34" fillId="0" borderId="47" xfId="84" applyNumberFormat="1" applyFont="1" applyBorder="1" applyAlignment="1">
      <alignment horizontal="left" vertical="center" wrapText="1"/>
    </xf>
    <xf numFmtId="176" fontId="34" fillId="0" borderId="47" xfId="84" applyNumberFormat="1" applyFont="1" applyBorder="1" applyAlignment="1">
      <alignment horizontal="right" vertical="center" wrapText="1"/>
    </xf>
    <xf numFmtId="0" fontId="34" fillId="0" borderId="48" xfId="84" applyFont="1" applyBorder="1" applyAlignment="1">
      <alignment horizontal="center" vertical="center" wrapText="1"/>
    </xf>
    <xf numFmtId="49" fontId="34" fillId="0" borderId="48" xfId="84" applyNumberFormat="1" applyFont="1" applyBorder="1" applyAlignment="1">
      <alignment horizontal="center" vertical="center" wrapText="1"/>
    </xf>
    <xf numFmtId="49" fontId="34" fillId="0" borderId="48" xfId="84" applyNumberFormat="1" applyFont="1" applyBorder="1" applyAlignment="1">
      <alignment horizontal="left" vertical="center" wrapText="1"/>
    </xf>
    <xf numFmtId="176" fontId="34" fillId="0" borderId="48" xfId="84" applyNumberFormat="1" applyFont="1" applyBorder="1" applyAlignment="1">
      <alignment horizontal="right" vertical="center" wrapText="1"/>
    </xf>
    <xf numFmtId="49" fontId="34" fillId="0" borderId="49" xfId="84" applyNumberFormat="1" applyFont="1" applyBorder="1" applyAlignment="1">
      <alignment horizontal="center" vertical="center" wrapText="1"/>
    </xf>
    <xf numFmtId="0" fontId="34" fillId="0" borderId="49" xfId="84" applyFont="1" applyBorder="1" applyAlignment="1">
      <alignment horizontal="center" vertical="center" wrapText="1"/>
    </xf>
    <xf numFmtId="41" fontId="38" fillId="22" borderId="13" xfId="75" applyFont="1" applyFill="1" applyBorder="1" applyAlignment="1">
      <alignment horizontal="right" vertical="center"/>
    </xf>
    <xf numFmtId="41" fontId="38" fillId="22" borderId="13" xfId="75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9" fontId="34" fillId="0" borderId="47" xfId="113" applyNumberFormat="1" applyFont="1" applyBorder="1" applyAlignment="1">
      <alignment horizontal="center" vertical="center" wrapText="1"/>
    </xf>
    <xf numFmtId="49" fontId="34" fillId="0" borderId="47" xfId="113" applyNumberFormat="1" applyFont="1" applyBorder="1" applyAlignment="1">
      <alignment horizontal="left" vertical="center" wrapText="1"/>
    </xf>
    <xf numFmtId="176" fontId="34" fillId="0" borderId="47" xfId="113" applyNumberFormat="1" applyFont="1" applyBorder="1" applyAlignment="1">
      <alignment horizontal="right" vertical="center" wrapText="1"/>
    </xf>
    <xf numFmtId="0" fontId="34" fillId="0" borderId="48" xfId="113" applyFont="1" applyBorder="1" applyAlignment="1">
      <alignment horizontal="center" vertical="center" wrapText="1"/>
    </xf>
    <xf numFmtId="49" fontId="34" fillId="0" borderId="48" xfId="113" applyNumberFormat="1" applyFont="1" applyBorder="1" applyAlignment="1">
      <alignment horizontal="center" vertical="center" wrapText="1"/>
    </xf>
    <xf numFmtId="49" fontId="34" fillId="0" borderId="48" xfId="113" applyNumberFormat="1" applyFont="1" applyBorder="1" applyAlignment="1">
      <alignment horizontal="left" vertical="center" wrapText="1"/>
    </xf>
    <xf numFmtId="176" fontId="34" fillId="0" borderId="48" xfId="113" applyNumberFormat="1" applyFont="1" applyBorder="1" applyAlignment="1">
      <alignment horizontal="right" vertical="center" wrapText="1"/>
    </xf>
    <xf numFmtId="49" fontId="34" fillId="0" borderId="49" xfId="113" applyNumberFormat="1" applyFont="1" applyBorder="1" applyAlignment="1">
      <alignment horizontal="center" vertical="center" wrapText="1"/>
    </xf>
    <xf numFmtId="0" fontId="34" fillId="0" borderId="49" xfId="113" applyFont="1" applyBorder="1" applyAlignment="1">
      <alignment horizontal="center" vertical="center" wrapText="1"/>
    </xf>
    <xf numFmtId="49" fontId="44" fillId="27" borderId="48" xfId="84" applyNumberFormat="1" applyFont="1" applyFill="1" applyBorder="1" applyAlignment="1">
      <alignment horizontal="left" vertical="center" wrapText="1"/>
    </xf>
    <xf numFmtId="49" fontId="34" fillId="21" borderId="48" xfId="84" applyNumberFormat="1" applyFont="1" applyFill="1" applyBorder="1" applyAlignment="1">
      <alignment horizontal="left" vertical="center" wrapText="1"/>
    </xf>
    <xf numFmtId="49" fontId="34" fillId="21" borderId="48" xfId="113" applyNumberFormat="1" applyFont="1" applyFill="1" applyBorder="1" applyAlignment="1">
      <alignment horizontal="left" vertical="center" wrapText="1"/>
    </xf>
    <xf numFmtId="49" fontId="34" fillId="27" borderId="48" xfId="113" applyNumberFormat="1" applyFont="1" applyFill="1" applyBorder="1" applyAlignment="1">
      <alignment horizontal="left" vertical="center" wrapText="1"/>
    </xf>
    <xf numFmtId="0" fontId="34" fillId="0" borderId="48" xfId="0" applyFont="1" applyBorder="1" applyAlignment="1">
      <alignment horizontal="center" vertical="center" wrapText="1"/>
    </xf>
    <xf numFmtId="49" fontId="34" fillId="0" borderId="48" xfId="0" applyNumberFormat="1" applyFont="1" applyBorder="1" applyAlignment="1">
      <alignment horizontal="center" vertical="center" wrapText="1"/>
    </xf>
    <xf numFmtId="49" fontId="34" fillId="0" borderId="48" xfId="0" applyNumberFormat="1" applyFont="1" applyBorder="1" applyAlignment="1">
      <alignment horizontal="left" vertical="center" wrapText="1"/>
    </xf>
    <xf numFmtId="176" fontId="34" fillId="0" borderId="48" xfId="0" applyNumberFormat="1" applyFont="1" applyBorder="1" applyAlignment="1">
      <alignment horizontal="right" vertical="center" wrapText="1"/>
    </xf>
    <xf numFmtId="49" fontId="34" fillId="0" borderId="49" xfId="0" applyNumberFormat="1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42" fontId="0" fillId="0" borderId="0" xfId="87" applyFont="1">
      <alignment vertical="center"/>
    </xf>
    <xf numFmtId="42" fontId="0" fillId="0" borderId="10" xfId="87" applyFont="1" applyBorder="1">
      <alignment vertical="center"/>
    </xf>
    <xf numFmtId="41" fontId="0" fillId="0" borderId="10" xfId="87" applyNumberFormat="1" applyFont="1" applyBorder="1">
      <alignment vertical="center"/>
    </xf>
    <xf numFmtId="0" fontId="0" fillId="30" borderId="10" xfId="0" applyFill="1" applyBorder="1">
      <alignment vertical="center"/>
    </xf>
    <xf numFmtId="41" fontId="0" fillId="30" borderId="10" xfId="87" applyNumberFormat="1" applyFont="1" applyFill="1" applyBorder="1">
      <alignment vertical="center"/>
    </xf>
    <xf numFmtId="41" fontId="0" fillId="28" borderId="10" xfId="0" applyNumberFormat="1" applyFill="1" applyBorder="1">
      <alignment vertical="center"/>
    </xf>
    <xf numFmtId="0" fontId="0" fillId="28" borderId="10" xfId="0" applyFill="1" applyBorder="1">
      <alignment vertical="center"/>
    </xf>
    <xf numFmtId="42" fontId="45" fillId="21" borderId="10" xfId="0" applyNumberFormat="1" applyFont="1" applyFill="1" applyBorder="1">
      <alignment vertical="center"/>
    </xf>
    <xf numFmtId="41" fontId="45" fillId="21" borderId="10" xfId="0" applyNumberFormat="1" applyFont="1" applyFill="1" applyBorder="1">
      <alignment vertical="center"/>
    </xf>
    <xf numFmtId="0" fontId="45" fillId="21" borderId="10" xfId="0" applyFont="1" applyFill="1" applyBorder="1">
      <alignment vertical="center"/>
    </xf>
    <xf numFmtId="41" fontId="45" fillId="21" borderId="10" xfId="87" applyNumberFormat="1" applyFont="1" applyFill="1" applyBorder="1">
      <alignment vertical="center"/>
    </xf>
    <xf numFmtId="0" fontId="46" fillId="0" borderId="0" xfId="0" applyFont="1">
      <alignment vertical="center"/>
    </xf>
    <xf numFmtId="0" fontId="45" fillId="29" borderId="10" xfId="0" applyFont="1" applyFill="1" applyBorder="1" applyAlignment="1">
      <alignment horizontal="center" vertical="center"/>
    </xf>
    <xf numFmtId="0" fontId="45" fillId="29" borderId="22" xfId="0" applyFont="1" applyFill="1" applyBorder="1" applyAlignment="1">
      <alignment horizontal="center" vertical="center"/>
    </xf>
    <xf numFmtId="42" fontId="0" fillId="28" borderId="10" xfId="87" applyFont="1" applyFill="1" applyBorder="1" applyAlignment="1">
      <alignment horizontal="center" vertical="center"/>
    </xf>
    <xf numFmtId="42" fontId="0" fillId="28" borderId="22" xfId="87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29" borderId="10" xfId="0" applyFill="1" applyBorder="1">
      <alignment vertical="center"/>
    </xf>
    <xf numFmtId="41" fontId="0" fillId="29" borderId="10" xfId="87" applyNumberFormat="1" applyFont="1" applyFill="1" applyBorder="1">
      <alignment vertical="center"/>
    </xf>
    <xf numFmtId="0" fontId="0" fillId="20" borderId="10" xfId="0" applyFill="1" applyBorder="1">
      <alignment vertical="center"/>
    </xf>
    <xf numFmtId="41" fontId="0" fillId="20" borderId="10" xfId="87" applyNumberFormat="1" applyFont="1" applyFill="1" applyBorder="1">
      <alignment vertical="center"/>
    </xf>
    <xf numFmtId="41" fontId="0" fillId="28" borderId="10" xfId="87" applyNumberFormat="1" applyFont="1" applyFill="1" applyBorder="1">
      <alignment vertical="center"/>
    </xf>
    <xf numFmtId="0" fontId="0" fillId="0" borderId="10" xfId="0" applyBorder="1" applyAlignment="1">
      <alignment horizontal="center" vertical="center"/>
    </xf>
    <xf numFmtId="42" fontId="0" fillId="0" borderId="10" xfId="87" applyFont="1" applyBorder="1" applyAlignment="1">
      <alignment horizontal="center" vertical="center"/>
    </xf>
    <xf numFmtId="0" fontId="34" fillId="0" borderId="47" xfId="160" applyFont="1" applyBorder="1" applyAlignment="1">
      <alignment horizontal="center" vertical="center" wrapText="1"/>
    </xf>
    <xf numFmtId="49" fontId="34" fillId="0" borderId="32" xfId="160" applyNumberFormat="1" applyFont="1" applyBorder="1" applyAlignment="1">
      <alignment horizontal="center" vertical="center" wrapText="1"/>
    </xf>
    <xf numFmtId="49" fontId="34" fillId="0" borderId="47" xfId="160" applyNumberFormat="1" applyFont="1" applyBorder="1" applyAlignment="1">
      <alignment horizontal="left" vertical="center" wrapText="1"/>
    </xf>
    <xf numFmtId="176" fontId="34" fillId="0" borderId="47" xfId="160" applyNumberFormat="1" applyFont="1" applyBorder="1" applyAlignment="1">
      <alignment horizontal="right" vertical="center" wrapText="1"/>
    </xf>
    <xf numFmtId="0" fontId="34" fillId="0" borderId="48" xfId="160" applyFont="1" applyBorder="1" applyAlignment="1">
      <alignment horizontal="center" vertical="center" wrapText="1"/>
    </xf>
    <xf numFmtId="0" fontId="34" fillId="0" borderId="49" xfId="160" applyFont="1" applyBorder="1" applyAlignment="1">
      <alignment horizontal="center" vertical="center" wrapText="1"/>
    </xf>
    <xf numFmtId="49" fontId="34" fillId="0" borderId="48" xfId="160" applyNumberFormat="1" applyFont="1" applyBorder="1" applyAlignment="1">
      <alignment horizontal="left" vertical="center" wrapText="1"/>
    </xf>
    <xf numFmtId="176" fontId="34" fillId="0" borderId="48" xfId="160" applyNumberFormat="1" applyFont="1" applyBorder="1" applyAlignment="1">
      <alignment horizontal="right" vertical="center" wrapText="1"/>
    </xf>
    <xf numFmtId="49" fontId="34" fillId="0" borderId="49" xfId="160" applyNumberFormat="1" applyFont="1" applyBorder="1" applyAlignment="1">
      <alignment horizontal="center" vertical="center" wrapText="1"/>
    </xf>
    <xf numFmtId="49" fontId="34" fillId="0" borderId="48" xfId="16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>
      <alignment vertical="center"/>
    </xf>
    <xf numFmtId="0" fontId="38" fillId="0" borderId="0" xfId="0" applyFont="1" applyAlignment="1">
      <alignment horizontal="right" vertical="center"/>
    </xf>
    <xf numFmtId="41" fontId="0" fillId="0" borderId="10" xfId="0" applyNumberFormat="1" applyBorder="1" applyAlignment="1">
      <alignment vertical="center" wrapText="1"/>
    </xf>
    <xf numFmtId="49" fontId="38" fillId="0" borderId="10" xfId="160" applyNumberFormat="1" applyFont="1" applyBorder="1" applyAlignment="1">
      <alignment horizontal="left" vertical="center" wrapText="1"/>
    </xf>
    <xf numFmtId="176" fontId="38" fillId="0" borderId="10" xfId="160" applyNumberFormat="1" applyFont="1" applyBorder="1" applyAlignment="1">
      <alignment horizontal="right" vertical="center" wrapText="1"/>
    </xf>
    <xf numFmtId="4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1" fontId="46" fillId="31" borderId="10" xfId="0" applyNumberFormat="1" applyFont="1" applyFill="1" applyBorder="1" applyAlignment="1">
      <alignment horizontal="center" vertical="center"/>
    </xf>
    <xf numFmtId="0" fontId="46" fillId="31" borderId="10" xfId="0" applyFont="1" applyFill="1" applyBorder="1" applyAlignment="1">
      <alignment horizontal="center" vertical="center"/>
    </xf>
    <xf numFmtId="41" fontId="0" fillId="0" borderId="10" xfId="0" applyNumberFormat="1" applyFont="1" applyBorder="1" applyAlignment="1">
      <alignment vertical="center" wrapText="1"/>
    </xf>
    <xf numFmtId="0" fontId="0" fillId="0" borderId="10" xfId="0" applyFont="1" applyBorder="1">
      <alignment vertical="center"/>
    </xf>
    <xf numFmtId="49" fontId="0" fillId="0" borderId="10" xfId="160" applyNumberFormat="1" applyFont="1" applyBorder="1" applyAlignment="1">
      <alignment horizontal="left" vertical="center" wrapText="1"/>
    </xf>
    <xf numFmtId="41" fontId="46" fillId="29" borderId="10" xfId="0" applyNumberFormat="1" applyFont="1" applyFill="1" applyBorder="1" applyAlignment="1">
      <alignment horizontal="center" vertical="center"/>
    </xf>
    <xf numFmtId="0" fontId="46" fillId="29" borderId="10" xfId="0" applyFont="1" applyFill="1" applyBorder="1" applyAlignment="1">
      <alignment horizontal="center" vertical="center"/>
    </xf>
    <xf numFmtId="41" fontId="46" fillId="31" borderId="10" xfId="0" applyNumberFormat="1" applyFont="1" applyFill="1" applyBorder="1">
      <alignment vertical="center"/>
    </xf>
    <xf numFmtId="41" fontId="0" fillId="0" borderId="10" xfId="0" applyNumberFormat="1" applyFont="1" applyBorder="1">
      <alignment vertical="center"/>
    </xf>
    <xf numFmtId="41" fontId="0" fillId="0" borderId="10" xfId="87" applyNumberFormat="1" applyFont="1" applyBorder="1" applyAlignment="1">
      <alignment horizontal="center" vertical="center" wrapText="1"/>
    </xf>
    <xf numFmtId="3" fontId="0" fillId="0" borderId="10" xfId="0" applyNumberFormat="1" applyBorder="1">
      <alignment vertical="center"/>
    </xf>
    <xf numFmtId="0" fontId="0" fillId="0" borderId="0" xfId="0">
      <alignment vertical="center"/>
    </xf>
    <xf numFmtId="0" fontId="38" fillId="0" borderId="10" xfId="0" applyFont="1" applyFill="1" applyBorder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49" fillId="0" borderId="10" xfId="0" applyFont="1" applyBorder="1" applyAlignment="1">
      <alignment horizontal="distributed" vertical="center" wrapText="1" indent="1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distributed" vertical="center" indent="1" shrinkToFit="1"/>
    </xf>
    <xf numFmtId="0" fontId="49" fillId="0" borderId="29" xfId="0" applyFont="1" applyBorder="1" applyAlignment="1">
      <alignment horizontal="distributed" vertical="center" wrapText="1" indent="1" shrinkToFit="1"/>
    </xf>
    <xf numFmtId="0" fontId="49" fillId="0" borderId="29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49" fillId="0" borderId="30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9" fillId="0" borderId="14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9" fillId="0" borderId="11" xfId="0" applyFont="1" applyBorder="1" applyAlignment="1">
      <alignment horizontal="distributed" vertical="center" indent="1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8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/>
    </xf>
    <xf numFmtId="0" fontId="52" fillId="0" borderId="0" xfId="0" applyFont="1">
      <alignment vertical="center"/>
    </xf>
    <xf numFmtId="0" fontId="53" fillId="0" borderId="116" xfId="0" applyFont="1" applyBorder="1" applyAlignment="1">
      <alignment horizontal="left" vertical="center"/>
    </xf>
    <xf numFmtId="0" fontId="53" fillId="0" borderId="114" xfId="0" applyFont="1" applyBorder="1" applyAlignment="1">
      <alignment horizontal="left" vertical="center"/>
    </xf>
    <xf numFmtId="0" fontId="53" fillId="0" borderId="116" xfId="0" applyFont="1" applyBorder="1" applyAlignment="1">
      <alignment horizontal="left" vertical="center"/>
    </xf>
    <xf numFmtId="0" fontId="53" fillId="0" borderId="114" xfId="0" applyFont="1" applyBorder="1" applyAlignment="1">
      <alignment horizontal="left" vertical="center"/>
    </xf>
    <xf numFmtId="0" fontId="0" fillId="0" borderId="0" xfId="0">
      <alignment vertical="center"/>
    </xf>
    <xf numFmtId="176" fontId="38" fillId="0" borderId="14" xfId="47" applyNumberFormat="1" applyFont="1" applyFill="1" applyBorder="1" applyAlignment="1">
      <alignment horizontal="right" vertical="center"/>
    </xf>
    <xf numFmtId="0" fontId="38" fillId="0" borderId="34" xfId="0" applyFont="1" applyFill="1" applyBorder="1" applyAlignment="1">
      <alignment horizontal="center" vertical="center" wrapText="1"/>
    </xf>
    <xf numFmtId="0" fontId="38" fillId="0" borderId="81" xfId="0" applyFont="1" applyBorder="1" applyAlignment="1">
      <alignment vertical="center" wrapText="1"/>
    </xf>
    <xf numFmtId="49" fontId="38" fillId="0" borderId="10" xfId="249" applyNumberFormat="1" applyFont="1" applyBorder="1" applyAlignment="1">
      <alignment horizontal="left" vertical="center" wrapText="1"/>
    </xf>
    <xf numFmtId="176" fontId="38" fillId="0" borderId="14" xfId="253" applyNumberFormat="1" applyFont="1" applyFill="1" applyBorder="1" applyAlignment="1">
      <alignment horizontal="right" vertical="center"/>
    </xf>
    <xf numFmtId="176" fontId="38" fillId="0" borderId="30" xfId="252" applyNumberFormat="1" applyFont="1" applyFill="1" applyBorder="1" applyAlignment="1">
      <alignment horizontal="right" vertical="center"/>
    </xf>
    <xf numFmtId="176" fontId="38" fillId="0" borderId="94" xfId="254" applyNumberFormat="1" applyFont="1" applyFill="1" applyBorder="1" applyAlignment="1">
      <alignment horizontal="right" vertical="center"/>
    </xf>
    <xf numFmtId="0" fontId="36" fillId="21" borderId="33" xfId="47" applyFont="1" applyFill="1" applyBorder="1" applyAlignment="1">
      <alignment horizontal="center" vertical="center"/>
    </xf>
    <xf numFmtId="0" fontId="36" fillId="18" borderId="11" xfId="47" applyFont="1" applyFill="1" applyBorder="1" applyAlignment="1">
      <alignment horizontal="center" vertical="center"/>
    </xf>
    <xf numFmtId="0" fontId="36" fillId="18" borderId="27" xfId="47" applyFont="1" applyFill="1" applyBorder="1" applyAlignment="1">
      <alignment horizontal="center" vertical="center"/>
    </xf>
    <xf numFmtId="0" fontId="36" fillId="19" borderId="18" xfId="47" applyFont="1" applyFill="1" applyBorder="1" applyAlignment="1">
      <alignment horizontal="center" vertical="center"/>
    </xf>
    <xf numFmtId="41" fontId="36" fillId="18" borderId="11" xfId="47" applyNumberFormat="1" applyFont="1" applyFill="1" applyBorder="1" applyAlignment="1">
      <alignment horizontal="center" vertical="center"/>
    </xf>
    <xf numFmtId="41" fontId="36" fillId="18" borderId="27" xfId="47" applyNumberFormat="1" applyFont="1" applyFill="1" applyBorder="1" applyAlignment="1">
      <alignment horizontal="center" vertical="center"/>
    </xf>
    <xf numFmtId="41" fontId="36" fillId="19" borderId="28" xfId="47" applyNumberFormat="1" applyFont="1" applyFill="1" applyBorder="1" applyAlignment="1">
      <alignment horizontal="center" vertical="center"/>
    </xf>
    <xf numFmtId="0" fontId="38" fillId="23" borderId="81" xfId="0" applyFont="1" applyFill="1" applyBorder="1" applyAlignment="1">
      <alignment horizontal="center" vertical="center" wrapText="1"/>
    </xf>
    <xf numFmtId="0" fontId="38" fillId="23" borderId="82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0" xfId="0" applyFont="1" applyFill="1" applyBorder="1">
      <alignment vertical="center"/>
    </xf>
    <xf numFmtId="0" fontId="55" fillId="0" borderId="10" xfId="0" applyFont="1" applyFill="1" applyBorder="1" applyAlignment="1">
      <alignment vertical="center" wrapText="1"/>
    </xf>
    <xf numFmtId="49" fontId="55" fillId="0" borderId="10" xfId="249" applyNumberFormat="1" applyFont="1" applyBorder="1" applyAlignment="1">
      <alignment horizontal="left" vertical="center" wrapText="1"/>
    </xf>
    <xf numFmtId="41" fontId="55" fillId="24" borderId="39" xfId="75" applyFont="1" applyFill="1" applyBorder="1" applyAlignment="1">
      <alignment horizontal="right" vertical="center"/>
    </xf>
    <xf numFmtId="41" fontId="55" fillId="24" borderId="39" xfId="75" applyFont="1" applyFill="1" applyBorder="1" applyAlignment="1">
      <alignment vertical="center"/>
    </xf>
    <xf numFmtId="0" fontId="55" fillId="28" borderId="29" xfId="0" applyFont="1" applyFill="1" applyBorder="1" applyAlignment="1">
      <alignment horizontal="left" vertical="center"/>
    </xf>
    <xf numFmtId="41" fontId="55" fillId="28" borderId="73" xfId="75" applyFont="1" applyFill="1" applyBorder="1" applyAlignment="1">
      <alignment horizontal="right" vertical="center"/>
    </xf>
    <xf numFmtId="0" fontId="55" fillId="0" borderId="29" xfId="0" applyFont="1" applyFill="1" applyBorder="1" applyAlignment="1">
      <alignment vertical="center"/>
    </xf>
    <xf numFmtId="177" fontId="55" fillId="28" borderId="30" xfId="75" applyNumberFormat="1" applyFont="1" applyFill="1" applyBorder="1" applyAlignment="1">
      <alignment horizontal="right" vertical="center"/>
    </xf>
    <xf numFmtId="0" fontId="55" fillId="28" borderId="10" xfId="0" applyFont="1" applyFill="1" applyBorder="1" applyAlignment="1">
      <alignment horizontal="left" vertical="center"/>
    </xf>
    <xf numFmtId="41" fontId="55" fillId="28" borderId="19" xfId="75" applyFont="1" applyFill="1" applyBorder="1" applyAlignment="1">
      <alignment horizontal="right" vertical="center"/>
    </xf>
    <xf numFmtId="49" fontId="55" fillId="0" borderId="10" xfId="248" applyNumberFormat="1" applyFont="1" applyBorder="1" applyAlignment="1">
      <alignment horizontal="left" vertical="center" wrapText="1"/>
    </xf>
    <xf numFmtId="177" fontId="55" fillId="28" borderId="14" xfId="75" applyNumberFormat="1" applyFont="1" applyFill="1" applyBorder="1" applyAlignment="1">
      <alignment horizontal="right" vertical="center"/>
    </xf>
    <xf numFmtId="0" fontId="55" fillId="28" borderId="20" xfId="0" applyFont="1" applyFill="1" applyBorder="1" applyAlignment="1">
      <alignment horizontal="center" vertical="center" wrapText="1"/>
    </xf>
    <xf numFmtId="0" fontId="55" fillId="28" borderId="10" xfId="0" applyFont="1" applyFill="1" applyBorder="1">
      <alignment vertical="center"/>
    </xf>
    <xf numFmtId="176" fontId="55" fillId="28" borderId="74" xfId="252" applyNumberFormat="1" applyFont="1" applyFill="1" applyBorder="1" applyAlignment="1">
      <alignment horizontal="right" vertical="center"/>
    </xf>
    <xf numFmtId="176" fontId="55" fillId="28" borderId="19" xfId="252" applyNumberFormat="1" applyFont="1" applyFill="1" applyBorder="1" applyAlignment="1">
      <alignment horizontal="right" vertical="center"/>
    </xf>
    <xf numFmtId="49" fontId="55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>
      <alignment vertical="center"/>
    </xf>
    <xf numFmtId="0" fontId="54" fillId="28" borderId="14" xfId="0" applyFont="1" applyFill="1" applyBorder="1">
      <alignment vertical="center"/>
    </xf>
    <xf numFmtId="177" fontId="55" fillId="28" borderId="14" xfId="248" applyNumberFormat="1" applyFont="1" applyFill="1" applyBorder="1" applyAlignment="1">
      <alignment horizontal="right" vertical="center"/>
    </xf>
    <xf numFmtId="41" fontId="55" fillId="28" borderId="14" xfId="75" applyFont="1" applyFill="1" applyBorder="1" applyAlignment="1">
      <alignment horizontal="right" vertical="center"/>
    </xf>
    <xf numFmtId="177" fontId="55" fillId="28" borderId="14" xfId="0" applyNumberFormat="1" applyFont="1" applyFill="1" applyBorder="1" applyAlignment="1">
      <alignment horizontal="right" vertical="center"/>
    </xf>
    <xf numFmtId="49" fontId="55" fillId="0" borderId="11" xfId="249" applyNumberFormat="1" applyFont="1" applyBorder="1" applyAlignment="1">
      <alignment horizontal="left" vertical="center" wrapText="1"/>
    </xf>
    <xf numFmtId="177" fontId="55" fillId="28" borderId="18" xfId="248" applyNumberFormat="1" applyFont="1" applyFill="1" applyBorder="1" applyAlignment="1">
      <alignment horizontal="right" vertical="center"/>
    </xf>
    <xf numFmtId="41" fontId="55" fillId="24" borderId="69" xfId="75" applyFont="1" applyFill="1" applyBorder="1">
      <alignment vertical="center"/>
    </xf>
    <xf numFmtId="0" fontId="55" fillId="28" borderId="93" xfId="0" applyFont="1" applyFill="1" applyBorder="1" applyAlignment="1">
      <alignment horizontal="left" vertical="center"/>
    </xf>
    <xf numFmtId="41" fontId="55" fillId="28" borderId="94" xfId="75" applyFont="1" applyFill="1" applyBorder="1" applyAlignment="1">
      <alignment horizontal="right" vertical="center" wrapText="1"/>
    </xf>
    <xf numFmtId="49" fontId="55" fillId="0" borderId="95" xfId="249" applyNumberFormat="1" applyFont="1" applyBorder="1" applyAlignment="1">
      <alignment horizontal="left" vertical="center" wrapText="1"/>
    </xf>
    <xf numFmtId="41" fontId="55" fillId="28" borderId="96" xfId="75" applyFont="1" applyFill="1" applyBorder="1" applyAlignment="1">
      <alignment horizontal="right" vertical="center" wrapText="1"/>
    </xf>
    <xf numFmtId="41" fontId="55" fillId="28" borderId="14" xfId="75" applyFont="1" applyFill="1" applyBorder="1" applyAlignment="1">
      <alignment horizontal="right" vertical="center" wrapText="1"/>
    </xf>
    <xf numFmtId="49" fontId="55" fillId="0" borderId="97" xfId="249" applyNumberFormat="1" applyFont="1" applyBorder="1" applyAlignment="1">
      <alignment horizontal="left" vertical="center" wrapText="1"/>
    </xf>
    <xf numFmtId="41" fontId="55" fillId="28" borderId="98" xfId="75" applyFont="1" applyFill="1" applyBorder="1" applyAlignment="1">
      <alignment horizontal="right" vertical="center" wrapText="1"/>
    </xf>
    <xf numFmtId="41" fontId="55" fillId="28" borderId="30" xfId="75" applyFont="1" applyFill="1" applyBorder="1" applyAlignment="1">
      <alignment horizontal="right" vertical="center" wrapText="1"/>
    </xf>
    <xf numFmtId="0" fontId="55" fillId="0" borderId="88" xfId="0" applyFont="1" applyBorder="1" applyAlignment="1">
      <alignment horizontal="center" vertical="center"/>
    </xf>
    <xf numFmtId="49" fontId="55" fillId="0" borderId="22" xfId="249" applyNumberFormat="1" applyFont="1" applyFill="1" applyBorder="1" applyAlignment="1">
      <alignment horizontal="left" vertical="center" wrapText="1"/>
    </xf>
    <xf numFmtId="176" fontId="55" fillId="28" borderId="14" xfId="252" applyNumberFormat="1" applyFont="1" applyFill="1" applyBorder="1" applyAlignment="1">
      <alignment horizontal="right" vertical="center" wrapText="1"/>
    </xf>
    <xf numFmtId="0" fontId="55" fillId="28" borderId="22" xfId="0" applyFont="1" applyFill="1" applyBorder="1">
      <alignment vertical="center"/>
    </xf>
    <xf numFmtId="176" fontId="55" fillId="28" borderId="25" xfId="252" applyNumberFormat="1" applyFont="1" applyFill="1" applyBorder="1" applyAlignment="1">
      <alignment horizontal="right" vertical="center" wrapText="1"/>
    </xf>
    <xf numFmtId="49" fontId="55" fillId="0" borderId="75" xfId="248" applyNumberFormat="1" applyFont="1" applyBorder="1" applyAlignment="1">
      <alignment horizontal="left" vertical="center" wrapText="1"/>
    </xf>
    <xf numFmtId="41" fontId="55" fillId="28" borderId="111" xfId="75" applyFont="1" applyFill="1" applyBorder="1" applyAlignment="1">
      <alignment horizontal="right" vertical="center"/>
    </xf>
    <xf numFmtId="0" fontId="55" fillId="28" borderId="86" xfId="0" applyFont="1" applyFill="1" applyBorder="1" applyAlignment="1">
      <alignment horizontal="center" vertical="center" wrapText="1"/>
    </xf>
    <xf numFmtId="0" fontId="55" fillId="28" borderId="84" xfId="0" applyFont="1" applyFill="1" applyBorder="1" applyAlignment="1">
      <alignment horizontal="center" vertical="center" wrapText="1"/>
    </xf>
    <xf numFmtId="49" fontId="55" fillId="0" borderId="78" xfId="249" applyNumberFormat="1" applyFont="1" applyBorder="1" applyAlignment="1">
      <alignment horizontal="left" vertical="center" wrapText="1"/>
    </xf>
    <xf numFmtId="41" fontId="55" fillId="28" borderId="79" xfId="75" applyFont="1" applyFill="1" applyBorder="1" applyAlignment="1">
      <alignment horizontal="right" vertical="center" wrapText="1"/>
    </xf>
    <xf numFmtId="41" fontId="55" fillId="24" borderId="90" xfId="75" applyFont="1" applyFill="1" applyBorder="1" applyAlignment="1">
      <alignment horizontal="right" vertical="center"/>
    </xf>
    <xf numFmtId="41" fontId="55" fillId="24" borderId="39" xfId="75" applyFont="1" applyFill="1" applyBorder="1">
      <alignment vertical="center"/>
    </xf>
    <xf numFmtId="41" fontId="55" fillId="28" borderId="73" xfId="75" applyFont="1" applyFill="1" applyBorder="1" applyAlignment="1">
      <alignment horizontal="right" vertical="center" wrapText="1"/>
    </xf>
    <xf numFmtId="49" fontId="55" fillId="0" borderId="29" xfId="249" applyNumberFormat="1" applyFont="1" applyBorder="1" applyAlignment="1">
      <alignment horizontal="left" vertical="center" wrapText="1"/>
    </xf>
    <xf numFmtId="41" fontId="55" fillId="28" borderId="30" xfId="87" applyNumberFormat="1" applyFont="1" applyFill="1" applyBorder="1" applyAlignment="1">
      <alignment vertical="center" wrapText="1"/>
    </xf>
    <xf numFmtId="41" fontId="55" fillId="28" borderId="19" xfId="75" applyFont="1" applyFill="1" applyBorder="1" applyAlignment="1">
      <alignment horizontal="right" vertical="center" wrapText="1"/>
    </xf>
    <xf numFmtId="41" fontId="55" fillId="28" borderId="14" xfId="87" applyNumberFormat="1" applyFont="1" applyFill="1" applyBorder="1" applyAlignment="1">
      <alignment vertical="center" wrapText="1"/>
    </xf>
    <xf numFmtId="176" fontId="55" fillId="28" borderId="19" xfId="252" applyNumberFormat="1" applyFont="1" applyFill="1" applyBorder="1" applyAlignment="1">
      <alignment horizontal="right" vertical="center" wrapText="1"/>
    </xf>
    <xf numFmtId="41" fontId="55" fillId="28" borderId="19" xfId="251" applyNumberFormat="1" applyFont="1" applyFill="1" applyBorder="1" applyAlignment="1">
      <alignment horizontal="right" vertical="center" wrapText="1"/>
    </xf>
    <xf numFmtId="41" fontId="55" fillId="28" borderId="14" xfId="87" applyNumberFormat="1" applyFont="1" applyFill="1" applyBorder="1" applyAlignment="1">
      <alignment vertical="center"/>
    </xf>
    <xf numFmtId="49" fontId="55" fillId="0" borderId="10" xfId="250" applyNumberFormat="1" applyFont="1" applyBorder="1" applyAlignment="1">
      <alignment horizontal="left" vertical="center" wrapText="1"/>
    </xf>
    <xf numFmtId="49" fontId="55" fillId="0" borderId="10" xfId="258" applyNumberFormat="1" applyFont="1" applyBorder="1" applyAlignment="1">
      <alignment horizontal="left" vertical="center" wrapText="1"/>
    </xf>
    <xf numFmtId="0" fontId="55" fillId="0" borderId="11" xfId="0" applyFont="1" applyFill="1" applyBorder="1">
      <alignment vertical="center"/>
    </xf>
    <xf numFmtId="41" fontId="55" fillId="28" borderId="18" xfId="87" applyNumberFormat="1" applyFont="1" applyFill="1" applyBorder="1" applyAlignment="1">
      <alignment vertical="center"/>
    </xf>
    <xf numFmtId="0" fontId="55" fillId="0" borderId="46" xfId="0" applyFont="1" applyBorder="1">
      <alignment vertical="center"/>
    </xf>
    <xf numFmtId="41" fontId="55" fillId="33" borderId="73" xfId="75" applyFont="1" applyFill="1" applyBorder="1" applyAlignment="1">
      <alignment vertical="center" wrapText="1"/>
    </xf>
    <xf numFmtId="41" fontId="55" fillId="33" borderId="30" xfId="87" applyNumberFormat="1" applyFont="1" applyFill="1" applyBorder="1" applyAlignment="1">
      <alignment vertical="center" wrapText="1"/>
    </xf>
    <xf numFmtId="41" fontId="55" fillId="33" borderId="14" xfId="87" applyNumberFormat="1" applyFont="1" applyFill="1" applyBorder="1" applyAlignment="1">
      <alignment vertical="center" wrapText="1"/>
    </xf>
    <xf numFmtId="49" fontId="55" fillId="0" borderId="10" xfId="256" applyNumberFormat="1" applyFont="1" applyBorder="1" applyAlignment="1">
      <alignment horizontal="left" vertical="center" wrapText="1"/>
    </xf>
    <xf numFmtId="0" fontId="55" fillId="0" borderId="31" xfId="0" applyFont="1" applyFill="1" applyBorder="1" applyAlignment="1">
      <alignment horizontal="center" vertical="center" wrapText="1"/>
    </xf>
    <xf numFmtId="41" fontId="55" fillId="0" borderId="14" xfId="87" applyNumberFormat="1" applyFont="1" applyBorder="1" applyAlignment="1">
      <alignment vertical="center" wrapText="1"/>
    </xf>
    <xf numFmtId="176" fontId="55" fillId="33" borderId="19" xfId="252" applyNumberFormat="1" applyFont="1" applyFill="1" applyBorder="1" applyAlignment="1">
      <alignment horizontal="right" vertical="center" wrapText="1"/>
    </xf>
    <xf numFmtId="41" fontId="55" fillId="33" borderId="14" xfId="87" applyNumberFormat="1" applyFont="1" applyFill="1" applyBorder="1" applyAlignment="1">
      <alignment vertical="center"/>
    </xf>
    <xf numFmtId="41" fontId="55" fillId="33" borderId="19" xfId="251" applyNumberFormat="1" applyFont="1" applyFill="1" applyBorder="1" applyAlignment="1">
      <alignment vertical="center"/>
    </xf>
    <xf numFmtId="0" fontId="55" fillId="0" borderId="26" xfId="0" applyFont="1" applyFill="1" applyBorder="1" applyAlignment="1">
      <alignment horizontal="center" vertical="center" wrapText="1"/>
    </xf>
    <xf numFmtId="41" fontId="55" fillId="33" borderId="19" xfId="251" applyNumberFormat="1" applyFont="1" applyFill="1" applyBorder="1" applyAlignment="1">
      <alignment horizontal="right" vertical="center"/>
    </xf>
    <xf numFmtId="49" fontId="55" fillId="0" borderId="10" xfId="257" applyNumberFormat="1" applyFont="1" applyBorder="1" applyAlignment="1">
      <alignment horizontal="left" vertical="center" wrapText="1"/>
    </xf>
    <xf numFmtId="49" fontId="55" fillId="0" borderId="29" xfId="248" applyNumberFormat="1" applyFont="1" applyBorder="1" applyAlignment="1">
      <alignment horizontal="left" vertical="center" wrapText="1"/>
    </xf>
    <xf numFmtId="41" fontId="55" fillId="33" borderId="30" xfId="87" applyNumberFormat="1" applyFont="1" applyFill="1" applyBorder="1" applyAlignment="1">
      <alignment vertical="center"/>
    </xf>
    <xf numFmtId="0" fontId="55" fillId="0" borderId="67" xfId="0" applyFont="1" applyFill="1" applyBorder="1" applyAlignment="1">
      <alignment horizontal="center" vertical="center" wrapText="1"/>
    </xf>
    <xf numFmtId="49" fontId="55" fillId="0" borderId="11" xfId="248" applyNumberFormat="1" applyFont="1" applyBorder="1" applyAlignment="1">
      <alignment horizontal="left" vertical="center" wrapText="1"/>
    </xf>
    <xf numFmtId="41" fontId="55" fillId="33" borderId="18" xfId="87" applyNumberFormat="1" applyFont="1" applyFill="1" applyBorder="1" applyAlignment="1">
      <alignment vertical="center" wrapText="1"/>
    </xf>
    <xf numFmtId="41" fontId="55" fillId="33" borderId="30" xfId="75" applyFont="1" applyFill="1" applyBorder="1" applyAlignment="1">
      <alignment vertical="center" wrapText="1"/>
    </xf>
    <xf numFmtId="49" fontId="55" fillId="0" borderId="63" xfId="249" applyNumberFormat="1" applyFont="1" applyBorder="1" applyAlignment="1">
      <alignment horizontal="left" vertical="center" wrapText="1"/>
    </xf>
    <xf numFmtId="41" fontId="55" fillId="33" borderId="61" xfId="87" applyNumberFormat="1" applyFont="1" applyFill="1" applyBorder="1" applyAlignment="1">
      <alignment vertical="center" wrapText="1"/>
    </xf>
    <xf numFmtId="49" fontId="55" fillId="0" borderId="72" xfId="249" applyNumberFormat="1" applyFont="1" applyBorder="1" applyAlignment="1">
      <alignment horizontal="left" vertical="center" wrapText="1"/>
    </xf>
    <xf numFmtId="41" fontId="55" fillId="33" borderId="91" xfId="87" applyNumberFormat="1" applyFont="1" applyFill="1" applyBorder="1" applyAlignment="1">
      <alignment vertical="center" wrapText="1"/>
    </xf>
    <xf numFmtId="176" fontId="55" fillId="33" borderId="14" xfId="252" applyNumberFormat="1" applyFont="1" applyFill="1" applyBorder="1" applyAlignment="1">
      <alignment horizontal="right" vertical="center" wrapText="1"/>
    </xf>
    <xf numFmtId="41" fontId="55" fillId="33" borderId="21" xfId="87" applyNumberFormat="1" applyFont="1" applyFill="1" applyBorder="1" applyAlignment="1">
      <alignment vertical="center"/>
    </xf>
    <xf numFmtId="41" fontId="55" fillId="33" borderId="14" xfId="251" applyNumberFormat="1" applyFont="1" applyFill="1" applyBorder="1" applyAlignment="1">
      <alignment vertical="center"/>
    </xf>
    <xf numFmtId="49" fontId="55" fillId="0" borderId="19" xfId="248" applyNumberFormat="1" applyFont="1" applyBorder="1" applyAlignment="1">
      <alignment horizontal="left" vertical="center" wrapText="1"/>
    </xf>
    <xf numFmtId="41" fontId="55" fillId="28" borderId="14" xfId="251" applyNumberFormat="1" applyFont="1" applyFill="1" applyBorder="1" applyAlignment="1">
      <alignment vertical="center"/>
    </xf>
    <xf numFmtId="41" fontId="55" fillId="28" borderId="14" xfId="251" applyNumberFormat="1" applyFont="1" applyFill="1" applyBorder="1" applyAlignment="1">
      <alignment horizontal="right" vertical="center"/>
    </xf>
    <xf numFmtId="49" fontId="55" fillId="0" borderId="20" xfId="248" applyNumberFormat="1" applyFont="1" applyBorder="1" applyAlignment="1">
      <alignment horizontal="left" vertical="center" wrapText="1"/>
    </xf>
    <xf numFmtId="0" fontId="55" fillId="33" borderId="76" xfId="0" applyFont="1" applyFill="1" applyBorder="1">
      <alignment vertical="center"/>
    </xf>
    <xf numFmtId="0" fontId="55" fillId="0" borderId="20" xfId="0" applyFont="1" applyBorder="1">
      <alignment vertical="center"/>
    </xf>
    <xf numFmtId="3" fontId="55" fillId="33" borderId="14" xfId="0" applyNumberFormat="1" applyFont="1" applyFill="1" applyBorder="1">
      <alignment vertical="center"/>
    </xf>
    <xf numFmtId="0" fontId="55" fillId="0" borderId="88" xfId="0" applyFont="1" applyBorder="1">
      <alignment vertical="center"/>
    </xf>
    <xf numFmtId="3" fontId="55" fillId="33" borderId="25" xfId="0" applyNumberFormat="1" applyFont="1" applyFill="1" applyBorder="1">
      <alignment vertical="center"/>
    </xf>
    <xf numFmtId="176" fontId="55" fillId="28" borderId="14" xfId="253" applyNumberFormat="1" applyFont="1" applyFill="1" applyBorder="1" applyAlignment="1">
      <alignment horizontal="right" vertical="center" wrapText="1"/>
    </xf>
    <xf numFmtId="49" fontId="55" fillId="0" borderId="20" xfId="256" applyNumberFormat="1" applyFont="1" applyBorder="1" applyAlignment="1">
      <alignment horizontal="left" vertical="center" wrapText="1"/>
    </xf>
    <xf numFmtId="0" fontId="55" fillId="28" borderId="43" xfId="0" applyFont="1" applyFill="1" applyBorder="1">
      <alignment vertical="center"/>
    </xf>
    <xf numFmtId="176" fontId="55" fillId="28" borderId="44" xfId="253" applyNumberFormat="1" applyFont="1" applyFill="1" applyBorder="1" applyAlignment="1">
      <alignment horizontal="right" vertical="center" wrapText="1"/>
    </xf>
    <xf numFmtId="49" fontId="55" fillId="0" borderId="89" xfId="256" applyNumberFormat="1" applyFont="1" applyBorder="1" applyAlignment="1">
      <alignment horizontal="left" vertical="center" wrapText="1"/>
    </xf>
    <xf numFmtId="41" fontId="55" fillId="33" borderId="44" xfId="87" applyNumberFormat="1" applyFont="1" applyFill="1" applyBorder="1" applyAlignment="1">
      <alignment vertical="center" wrapText="1"/>
    </xf>
    <xf numFmtId="49" fontId="55" fillId="28" borderId="63" xfId="249" applyNumberFormat="1" applyFont="1" applyFill="1" applyBorder="1" applyAlignment="1">
      <alignment horizontal="left" vertical="center" wrapText="1"/>
    </xf>
    <xf numFmtId="49" fontId="55" fillId="28" borderId="64" xfId="249" applyNumberFormat="1" applyFont="1" applyFill="1" applyBorder="1" applyAlignment="1">
      <alignment horizontal="left" vertical="center" wrapText="1"/>
    </xf>
    <xf numFmtId="41" fontId="55" fillId="33" borderId="92" xfId="87" applyNumberFormat="1" applyFont="1" applyFill="1" applyBorder="1" applyAlignment="1">
      <alignment vertical="center" wrapText="1"/>
    </xf>
    <xf numFmtId="49" fontId="55" fillId="0" borderId="64" xfId="249" applyNumberFormat="1" applyFont="1" applyBorder="1" applyAlignment="1">
      <alignment horizontal="left" vertical="center" wrapText="1"/>
    </xf>
    <xf numFmtId="41" fontId="55" fillId="33" borderId="62" xfId="87" applyNumberFormat="1" applyFont="1" applyFill="1" applyBorder="1" applyAlignment="1">
      <alignment vertical="center" wrapText="1"/>
    </xf>
    <xf numFmtId="41" fontId="55" fillId="0" borderId="62" xfId="87" applyNumberFormat="1" applyFont="1" applyBorder="1" applyAlignment="1">
      <alignment vertical="center" wrapText="1"/>
    </xf>
    <xf numFmtId="49" fontId="55" fillId="0" borderId="56" xfId="248" applyNumberFormat="1" applyFont="1" applyBorder="1" applyAlignment="1">
      <alignment horizontal="left" vertical="center" wrapText="1"/>
    </xf>
    <xf numFmtId="176" fontId="55" fillId="33" borderId="14" xfId="253" applyNumberFormat="1" applyFont="1" applyFill="1" applyBorder="1" applyAlignment="1">
      <alignment horizontal="right" vertical="center" wrapText="1"/>
    </xf>
    <xf numFmtId="41" fontId="55" fillId="28" borderId="25" xfId="75" applyFont="1" applyFill="1" applyBorder="1" applyAlignment="1">
      <alignment horizontal="right" vertical="center" wrapText="1"/>
    </xf>
    <xf numFmtId="0" fontId="55" fillId="28" borderId="11" xfId="0" applyFont="1" applyFill="1" applyBorder="1">
      <alignment vertical="center"/>
    </xf>
    <xf numFmtId="41" fontId="55" fillId="28" borderId="18" xfId="75" applyFont="1" applyFill="1" applyBorder="1" applyAlignment="1">
      <alignment horizontal="right" vertical="center" wrapText="1"/>
    </xf>
    <xf numFmtId="49" fontId="55" fillId="0" borderId="33" xfId="256" applyNumberFormat="1" applyFont="1" applyBorder="1" applyAlignment="1">
      <alignment horizontal="left" vertical="center" wrapText="1"/>
    </xf>
    <xf numFmtId="3" fontId="55" fillId="33" borderId="18" xfId="0" applyNumberFormat="1" applyFont="1" applyFill="1" applyBorder="1">
      <alignment vertical="center"/>
    </xf>
    <xf numFmtId="0" fontId="55" fillId="0" borderId="29" xfId="0" applyFont="1" applyBorder="1" applyAlignment="1">
      <alignment horizontal="left" vertical="center"/>
    </xf>
    <xf numFmtId="41" fontId="55" fillId="33" borderId="14" xfId="75" applyFont="1" applyFill="1" applyBorder="1" applyAlignment="1">
      <alignment horizontal="right" vertical="center" wrapText="1"/>
    </xf>
    <xf numFmtId="41" fontId="55" fillId="0" borderId="14" xfId="75" applyFont="1" applyFill="1" applyBorder="1" applyAlignment="1">
      <alignment horizontal="right" vertical="center" wrapText="1"/>
    </xf>
    <xf numFmtId="0" fontId="55" fillId="0" borderId="10" xfId="0" applyFont="1" applyBorder="1">
      <alignment vertical="center"/>
    </xf>
    <xf numFmtId="0" fontId="55" fillId="0" borderId="22" xfId="0" applyFont="1" applyBorder="1">
      <alignment vertical="center"/>
    </xf>
    <xf numFmtId="176" fontId="55" fillId="0" borderId="18" xfId="253" applyNumberFormat="1" applyFont="1" applyFill="1" applyBorder="1" applyAlignment="1">
      <alignment horizontal="right" vertical="center" wrapText="1"/>
    </xf>
    <xf numFmtId="49" fontId="55" fillId="0" borderId="11" xfId="256" applyNumberFormat="1" applyFont="1" applyBorder="1" applyAlignment="1">
      <alignment horizontal="left" vertical="center" wrapText="1"/>
    </xf>
    <xf numFmtId="41" fontId="55" fillId="33" borderId="30" xfId="75" applyFont="1" applyFill="1" applyBorder="1" applyAlignment="1">
      <alignment horizontal="right" vertical="center"/>
    </xf>
    <xf numFmtId="177" fontId="55" fillId="33" borderId="61" xfId="87" applyNumberFormat="1" applyFont="1" applyFill="1" applyBorder="1" applyAlignment="1">
      <alignment vertical="center"/>
    </xf>
    <xf numFmtId="177" fontId="55" fillId="33" borderId="62" xfId="87" applyNumberFormat="1" applyFont="1" applyFill="1" applyBorder="1" applyAlignment="1">
      <alignment vertical="center"/>
    </xf>
    <xf numFmtId="49" fontId="55" fillId="0" borderId="99" xfId="249" applyNumberFormat="1" applyFont="1" applyBorder="1" applyAlignment="1">
      <alignment horizontal="left" vertical="center" wrapText="1"/>
    </xf>
    <xf numFmtId="177" fontId="55" fillId="0" borderId="21" xfId="87" applyNumberFormat="1" applyFont="1" applyBorder="1" applyAlignment="1">
      <alignment vertical="center"/>
    </xf>
    <xf numFmtId="176" fontId="55" fillId="33" borderId="14" xfId="252" applyNumberFormat="1" applyFont="1" applyFill="1" applyBorder="1" applyAlignment="1">
      <alignment horizontal="right" vertical="center"/>
    </xf>
    <xf numFmtId="177" fontId="55" fillId="33" borderId="21" xfId="87" applyNumberFormat="1" applyFont="1" applyFill="1" applyBorder="1" applyAlignment="1">
      <alignment vertical="center"/>
    </xf>
    <xf numFmtId="41" fontId="55" fillId="33" borderId="14" xfId="251" applyNumberFormat="1" applyFont="1" applyFill="1" applyBorder="1" applyAlignment="1">
      <alignment horizontal="right" vertical="center"/>
    </xf>
    <xf numFmtId="0" fontId="55" fillId="0" borderId="65" xfId="0" applyFont="1" applyFill="1" applyBorder="1" applyAlignment="1">
      <alignment horizontal="center" vertical="center" wrapText="1"/>
    </xf>
    <xf numFmtId="177" fontId="55" fillId="33" borderId="14" xfId="87" applyNumberFormat="1" applyFont="1" applyFill="1" applyBorder="1" applyAlignment="1">
      <alignment vertical="center"/>
    </xf>
    <xf numFmtId="0" fontId="55" fillId="0" borderId="51" xfId="0" applyFont="1" applyFill="1" applyBorder="1" applyAlignment="1">
      <alignment horizontal="center" vertical="center" wrapText="1"/>
    </xf>
    <xf numFmtId="177" fontId="55" fillId="33" borderId="50" xfId="255" applyNumberFormat="1" applyFont="1" applyFill="1" applyBorder="1" applyAlignment="1">
      <alignment horizontal="right" vertical="center"/>
    </xf>
    <xf numFmtId="49" fontId="55" fillId="0" borderId="48" xfId="255" applyNumberFormat="1" applyFont="1" applyBorder="1" applyAlignment="1">
      <alignment horizontal="left" vertical="center" wrapText="1"/>
    </xf>
    <xf numFmtId="49" fontId="55" fillId="28" borderId="48" xfId="255" applyNumberFormat="1" applyFont="1" applyFill="1" applyBorder="1" applyAlignment="1">
      <alignment horizontal="left" vertical="center" wrapText="1"/>
    </xf>
    <xf numFmtId="0" fontId="55" fillId="0" borderId="55" xfId="0" applyFont="1" applyFill="1" applyBorder="1" applyAlignment="1">
      <alignment horizontal="center" vertical="center" wrapText="1"/>
    </xf>
    <xf numFmtId="177" fontId="55" fillId="33" borderId="14" xfId="0" applyNumberFormat="1" applyFont="1" applyFill="1" applyBorder="1" applyAlignment="1">
      <alignment vertical="center"/>
    </xf>
    <xf numFmtId="177" fontId="55" fillId="33" borderId="18" xfId="255" applyNumberFormat="1" applyFont="1" applyFill="1" applyBorder="1" applyAlignment="1">
      <alignment horizontal="right" vertical="center"/>
    </xf>
    <xf numFmtId="41" fontId="55" fillId="24" borderId="69" xfId="75" applyFont="1" applyFill="1" applyBorder="1" applyAlignment="1">
      <alignment horizontal="right" vertical="center"/>
    </xf>
    <xf numFmtId="0" fontId="55" fillId="24" borderId="70" xfId="0" applyFont="1" applyFill="1" applyBorder="1" applyAlignment="1">
      <alignment horizontal="center" vertical="center"/>
    </xf>
    <xf numFmtId="0" fontId="55" fillId="0" borderId="68" xfId="0" applyFont="1" applyBorder="1">
      <alignment vertical="center"/>
    </xf>
    <xf numFmtId="0" fontId="55" fillId="0" borderId="10" xfId="0" applyFont="1" applyFill="1" applyBorder="1" applyAlignment="1">
      <alignment vertical="center"/>
    </xf>
    <xf numFmtId="176" fontId="55" fillId="33" borderId="14" xfId="254" applyNumberFormat="1" applyFont="1" applyFill="1" applyBorder="1" applyAlignment="1">
      <alignment horizontal="right" vertical="center" wrapText="1"/>
    </xf>
    <xf numFmtId="41" fontId="55" fillId="33" borderId="21" xfId="87" applyNumberFormat="1" applyFont="1" applyFill="1" applyBorder="1" applyAlignment="1">
      <alignment vertical="center" wrapText="1"/>
    </xf>
    <xf numFmtId="0" fontId="54" fillId="28" borderId="0" xfId="0" applyFont="1" applyFill="1" applyBorder="1">
      <alignment vertical="center"/>
    </xf>
    <xf numFmtId="0" fontId="55" fillId="0" borderId="11" xfId="0" applyFont="1" applyBorder="1">
      <alignment vertical="center"/>
    </xf>
    <xf numFmtId="177" fontId="55" fillId="33" borderId="30" xfId="75" applyNumberFormat="1" applyFont="1" applyFill="1" applyBorder="1" applyAlignment="1">
      <alignment vertical="center"/>
    </xf>
    <xf numFmtId="177" fontId="55" fillId="33" borderId="14" xfId="253" applyNumberFormat="1" applyFont="1" applyFill="1" applyBorder="1" applyAlignment="1">
      <alignment horizontal="right" vertical="center"/>
    </xf>
    <xf numFmtId="0" fontId="55" fillId="0" borderId="29" xfId="0" applyFont="1" applyBorder="1">
      <alignment vertical="center"/>
    </xf>
    <xf numFmtId="177" fontId="55" fillId="33" borderId="21" xfId="0" applyNumberFormat="1" applyFont="1" applyFill="1" applyBorder="1" applyAlignment="1">
      <alignment vertical="center"/>
    </xf>
    <xf numFmtId="177" fontId="55" fillId="33" borderId="14" xfId="252" applyNumberFormat="1" applyFont="1" applyFill="1" applyBorder="1" applyAlignment="1">
      <alignment horizontal="right" vertical="center"/>
    </xf>
    <xf numFmtId="177" fontId="55" fillId="33" borderId="14" xfId="251" applyNumberFormat="1" applyFont="1" applyFill="1" applyBorder="1" applyAlignment="1">
      <alignment vertical="center"/>
    </xf>
    <xf numFmtId="0" fontId="55" fillId="0" borderId="14" xfId="0" applyFont="1" applyBorder="1" applyAlignment="1">
      <alignment horizontal="right" vertical="center"/>
    </xf>
    <xf numFmtId="177" fontId="55" fillId="33" borderId="18" xfId="0" applyNumberFormat="1" applyFont="1" applyFill="1" applyBorder="1" applyAlignment="1">
      <alignment vertical="center"/>
    </xf>
    <xf numFmtId="41" fontId="55" fillId="24" borderId="40" xfId="0" applyNumberFormat="1" applyFont="1" applyFill="1" applyBorder="1" applyAlignment="1">
      <alignment vertical="center"/>
    </xf>
    <xf numFmtId="41" fontId="55" fillId="33" borderId="14" xfId="75" applyFont="1" applyFill="1" applyBorder="1">
      <alignment vertical="center"/>
    </xf>
    <xf numFmtId="41" fontId="55" fillId="33" borderId="14" xfId="75" applyFont="1" applyFill="1" applyBorder="1" applyAlignment="1">
      <alignment horizontal="right" vertical="center"/>
    </xf>
    <xf numFmtId="41" fontId="55" fillId="33" borderId="14" xfId="75" applyFont="1" applyFill="1" applyBorder="1" applyAlignment="1">
      <alignment vertical="center"/>
    </xf>
    <xf numFmtId="41" fontId="55" fillId="33" borderId="14" xfId="75" applyFont="1" applyFill="1" applyBorder="1" applyAlignment="1">
      <alignment horizontal="center" vertical="center" wrapText="1"/>
    </xf>
    <xf numFmtId="3" fontId="55" fillId="33" borderId="14" xfId="0" applyNumberFormat="1" applyFont="1" applyFill="1" applyBorder="1" applyAlignment="1">
      <alignment vertical="center"/>
    </xf>
    <xf numFmtId="41" fontId="55" fillId="33" borderId="102" xfId="87" applyNumberFormat="1" applyFont="1" applyFill="1" applyBorder="1" applyAlignment="1">
      <alignment vertical="center"/>
    </xf>
    <xf numFmtId="177" fontId="55" fillId="28" borderId="14" xfId="253" applyNumberFormat="1" applyFont="1" applyFill="1" applyBorder="1" applyAlignment="1">
      <alignment horizontal="right" vertical="center"/>
    </xf>
    <xf numFmtId="177" fontId="55" fillId="33" borderId="19" xfId="251" applyNumberFormat="1" applyFont="1" applyFill="1" applyBorder="1" applyAlignment="1">
      <alignment vertical="center"/>
    </xf>
    <xf numFmtId="0" fontId="55" fillId="0" borderId="19" xfId="0" applyFont="1" applyFill="1" applyBorder="1" applyAlignment="1">
      <alignment vertical="center" wrapText="1"/>
    </xf>
    <xf numFmtId="177" fontId="55" fillId="33" borderId="14" xfId="0" applyNumberFormat="1" applyFont="1" applyFill="1" applyBorder="1" applyAlignment="1">
      <alignment vertical="center" wrapText="1"/>
    </xf>
    <xf numFmtId="177" fontId="55" fillId="33" borderId="25" xfId="0" applyNumberFormat="1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76" xfId="0" applyFont="1" applyBorder="1" applyAlignment="1">
      <alignment vertical="center"/>
    </xf>
    <xf numFmtId="0" fontId="55" fillId="0" borderId="0" xfId="0" applyFont="1" applyBorder="1">
      <alignment vertical="center"/>
    </xf>
    <xf numFmtId="0" fontId="55" fillId="0" borderId="76" xfId="0" applyFont="1" applyBorder="1">
      <alignment vertical="center"/>
    </xf>
    <xf numFmtId="0" fontId="38" fillId="0" borderId="102" xfId="47" applyFont="1" applyFill="1" applyBorder="1" applyAlignment="1">
      <alignment horizontal="center" vertical="center"/>
    </xf>
    <xf numFmtId="0" fontId="38" fillId="0" borderId="77" xfId="47" applyFont="1" applyFill="1" applyBorder="1" applyAlignment="1">
      <alignment horizontal="center" vertical="center"/>
    </xf>
    <xf numFmtId="0" fontId="38" fillId="0" borderId="28" xfId="47" applyFont="1" applyFill="1" applyBorder="1" applyAlignment="1">
      <alignment horizontal="center" vertical="center"/>
    </xf>
    <xf numFmtId="176" fontId="38" fillId="28" borderId="11" xfId="47" applyNumberFormat="1" applyFont="1" applyFill="1" applyBorder="1" applyAlignment="1">
      <alignment horizontal="right" vertical="center"/>
    </xf>
    <xf numFmtId="0" fontId="38" fillId="0" borderId="80" xfId="0" applyFont="1" applyBorder="1" applyAlignment="1">
      <alignment vertical="center" wrapText="1"/>
    </xf>
    <xf numFmtId="0" fontId="38" fillId="0" borderId="82" xfId="0" applyFont="1" applyBorder="1" applyAlignment="1">
      <alignment horizontal="center" vertical="center" wrapText="1"/>
    </xf>
    <xf numFmtId="0" fontId="38" fillId="23" borderId="87" xfId="0" applyFont="1" applyFill="1" applyBorder="1" applyAlignment="1">
      <alignment horizontal="center" vertical="center"/>
    </xf>
    <xf numFmtId="0" fontId="38" fillId="23" borderId="0" xfId="0" applyFont="1" applyFill="1" applyBorder="1" applyAlignment="1">
      <alignment horizontal="center" vertical="center"/>
    </xf>
    <xf numFmtId="41" fontId="38" fillId="23" borderId="121" xfId="75" applyFont="1" applyFill="1" applyBorder="1" applyAlignment="1">
      <alignment horizontal="center" vertical="center"/>
    </xf>
    <xf numFmtId="41" fontId="51" fillId="23" borderId="121" xfId="75" applyFont="1" applyFill="1" applyBorder="1" applyAlignment="1">
      <alignment horizontal="right" vertical="center"/>
    </xf>
    <xf numFmtId="41" fontId="36" fillId="21" borderId="17" xfId="47" applyNumberFormat="1" applyFont="1" applyFill="1" applyBorder="1" applyAlignment="1">
      <alignment horizontal="center" vertical="center"/>
    </xf>
    <xf numFmtId="0" fontId="55" fillId="0" borderId="88" xfId="0" applyFont="1" applyFill="1" applyBorder="1" applyAlignment="1">
      <alignment horizontal="center" vertical="center" wrapText="1"/>
    </xf>
    <xf numFmtId="0" fontId="55" fillId="24" borderId="101" xfId="0" applyFont="1" applyFill="1" applyBorder="1" applyAlignment="1">
      <alignment horizontal="center" vertical="center"/>
    </xf>
    <xf numFmtId="0" fontId="54" fillId="0" borderId="0" xfId="0" applyFont="1" applyBorder="1">
      <alignment vertical="center"/>
    </xf>
    <xf numFmtId="0" fontId="55" fillId="0" borderId="71" xfId="0" applyFont="1" applyFill="1" applyBorder="1" applyAlignment="1">
      <alignment horizontal="center" vertical="center" wrapText="1"/>
    </xf>
    <xf numFmtId="0" fontId="55" fillId="0" borderId="66" xfId="0" applyFont="1" applyFill="1" applyBorder="1" applyAlignment="1">
      <alignment horizontal="center" vertical="center" wrapText="1"/>
    </xf>
    <xf numFmtId="0" fontId="55" fillId="28" borderId="88" xfId="0" applyFont="1" applyFill="1" applyBorder="1" applyAlignment="1">
      <alignment horizontal="center" vertical="center" wrapText="1"/>
    </xf>
    <xf numFmtId="0" fontId="55" fillId="24" borderId="60" xfId="0" applyFont="1" applyFill="1" applyBorder="1" applyAlignment="1">
      <alignment horizontal="center" vertical="center"/>
    </xf>
    <xf numFmtId="0" fontId="55" fillId="24" borderId="46" xfId="0" applyFont="1" applyFill="1" applyBorder="1" applyAlignment="1">
      <alignment horizontal="center" vertical="center"/>
    </xf>
    <xf numFmtId="0" fontId="55" fillId="28" borderId="0" xfId="0" applyFont="1" applyFill="1" applyBorder="1" applyAlignment="1">
      <alignment horizontal="center" vertical="center" wrapText="1"/>
    </xf>
    <xf numFmtId="0" fontId="55" fillId="28" borderId="76" xfId="0" applyFont="1" applyFill="1" applyBorder="1" applyAlignment="1">
      <alignment horizontal="center" vertical="center" wrapText="1"/>
    </xf>
    <xf numFmtId="0" fontId="55" fillId="0" borderId="87" xfId="0" applyFont="1" applyFill="1" applyBorder="1" applyAlignment="1">
      <alignment horizontal="center" vertical="center" wrapText="1"/>
    </xf>
    <xf numFmtId="0" fontId="55" fillId="0" borderId="89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00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176" fontId="38" fillId="0" borderId="10" xfId="47" applyNumberFormat="1" applyFont="1" applyFill="1" applyBorder="1" applyAlignment="1">
      <alignment horizontal="right" vertical="center"/>
    </xf>
    <xf numFmtId="3" fontId="38" fillId="21" borderId="123" xfId="0" applyNumberFormat="1" applyFont="1" applyFill="1" applyBorder="1" applyAlignment="1">
      <alignment horizontal="right" vertical="center"/>
    </xf>
    <xf numFmtId="3" fontId="38" fillId="0" borderId="53" xfId="0" applyNumberFormat="1" applyFont="1" applyBorder="1" applyAlignment="1">
      <alignment horizontal="right" vertical="center"/>
    </xf>
    <xf numFmtId="3" fontId="38" fillId="0" borderId="54" xfId="0" applyNumberFormat="1" applyFont="1" applyBorder="1" applyAlignment="1">
      <alignment horizontal="right" vertical="center"/>
    </xf>
    <xf numFmtId="176" fontId="38" fillId="21" borderId="16" xfId="47" applyNumberFormat="1" applyFont="1" applyFill="1" applyBorder="1" applyAlignment="1">
      <alignment horizontal="right" vertical="center"/>
    </xf>
    <xf numFmtId="176" fontId="38" fillId="21" borderId="17" xfId="47" applyNumberFormat="1" applyFont="1" applyFill="1" applyBorder="1" applyAlignment="1">
      <alignment horizontal="right" vertical="center"/>
    </xf>
    <xf numFmtId="176" fontId="38" fillId="0" borderId="11" xfId="47" applyNumberFormat="1" applyFont="1" applyFill="1" applyBorder="1" applyAlignment="1">
      <alignment horizontal="right" vertical="center"/>
    </xf>
    <xf numFmtId="0" fontId="38" fillId="0" borderId="0" xfId="47" applyFont="1" applyFill="1" applyBorder="1" applyAlignment="1">
      <alignment horizontal="left" vertical="center"/>
    </xf>
    <xf numFmtId="41" fontId="38" fillId="24" borderId="54" xfId="75" applyFont="1" applyFill="1" applyBorder="1" applyAlignment="1">
      <alignment horizontal="right" vertical="center"/>
    </xf>
    <xf numFmtId="49" fontId="38" fillId="0" borderId="10" xfId="249" applyNumberFormat="1" applyFont="1" applyFill="1" applyBorder="1" applyAlignment="1">
      <alignment horizontal="left" vertical="center" wrapText="1"/>
    </xf>
    <xf numFmtId="41" fontId="38" fillId="0" borderId="14" xfId="75" applyFont="1" applyFill="1" applyBorder="1" applyAlignment="1">
      <alignment vertical="center" wrapText="1"/>
    </xf>
    <xf numFmtId="41" fontId="38" fillId="0" borderId="14" xfId="75" applyFont="1" applyFill="1" applyBorder="1" applyAlignment="1">
      <alignment vertical="center"/>
    </xf>
    <xf numFmtId="0" fontId="38" fillId="0" borderId="33" xfId="0" applyFont="1" applyFill="1" applyBorder="1" applyAlignment="1">
      <alignment horizontal="center" vertical="center" wrapText="1"/>
    </xf>
    <xf numFmtId="0" fontId="38" fillId="0" borderId="11" xfId="0" applyFont="1" applyBorder="1">
      <alignment vertical="center"/>
    </xf>
    <xf numFmtId="41" fontId="38" fillId="0" borderId="18" xfId="75" applyFont="1" applyFill="1" applyBorder="1">
      <alignment vertical="center"/>
    </xf>
    <xf numFmtId="0" fontId="38" fillId="0" borderId="16" xfId="0" applyFont="1" applyBorder="1" applyAlignment="1">
      <alignment vertical="center"/>
    </xf>
    <xf numFmtId="0" fontId="38" fillId="0" borderId="10" xfId="0" applyFont="1" applyBorder="1">
      <alignment vertical="center"/>
    </xf>
    <xf numFmtId="3" fontId="38" fillId="0" borderId="14" xfId="0" applyNumberFormat="1" applyFont="1" applyFill="1" applyBorder="1" applyAlignment="1">
      <alignment vertical="center"/>
    </xf>
    <xf numFmtId="0" fontId="38" fillId="28" borderId="16" xfId="0" applyFont="1" applyFill="1" applyBorder="1" applyAlignment="1">
      <alignment horizontal="center" vertical="center" wrapText="1"/>
    </xf>
    <xf numFmtId="0" fontId="38" fillId="28" borderId="10" xfId="0" applyFont="1" applyFill="1" applyBorder="1">
      <alignment vertical="center"/>
    </xf>
    <xf numFmtId="41" fontId="38" fillId="0" borderId="14" xfId="75" applyFont="1" applyFill="1" applyBorder="1" applyAlignment="1">
      <alignment horizontal="right" vertical="center" wrapText="1"/>
    </xf>
    <xf numFmtId="0" fontId="38" fillId="28" borderId="10" xfId="0" applyFont="1" applyFill="1" applyBorder="1" applyAlignment="1">
      <alignment horizontal="left" vertical="center"/>
    </xf>
    <xf numFmtId="0" fontId="38" fillId="28" borderId="12" xfId="0" applyFont="1" applyFill="1" applyBorder="1" applyAlignment="1">
      <alignment horizontal="left" vertical="center"/>
    </xf>
    <xf numFmtId="41" fontId="38" fillId="0" borderId="13" xfId="75" applyFont="1" applyFill="1" applyBorder="1" applyAlignment="1">
      <alignment horizontal="right" vertical="center" wrapText="1"/>
    </xf>
    <xf numFmtId="0" fontId="38" fillId="0" borderId="20" xfId="0" applyFont="1" applyBorder="1">
      <alignment vertical="center"/>
    </xf>
    <xf numFmtId="41" fontId="38" fillId="0" borderId="14" xfId="75" applyFont="1" applyBorder="1">
      <alignment vertical="center"/>
    </xf>
    <xf numFmtId="41" fontId="38" fillId="24" borderId="54" xfId="75" applyFont="1" applyFill="1" applyBorder="1">
      <alignment vertical="center"/>
    </xf>
    <xf numFmtId="49" fontId="38" fillId="0" borderId="12" xfId="249" applyNumberFormat="1" applyFont="1" applyBorder="1" applyAlignment="1">
      <alignment horizontal="left" vertical="center" wrapText="1"/>
    </xf>
    <xf numFmtId="41" fontId="38" fillId="0" borderId="13" xfId="75" applyFont="1" applyFill="1" applyBorder="1" applyAlignment="1">
      <alignment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82" xfId="47" applyFont="1" applyFill="1" applyBorder="1" applyAlignment="1">
      <alignment horizontal="center" vertical="center"/>
    </xf>
    <xf numFmtId="0" fontId="38" fillId="0" borderId="120" xfId="47" applyFont="1" applyFill="1" applyBorder="1" applyAlignment="1">
      <alignment horizontal="center" vertical="center"/>
    </xf>
    <xf numFmtId="176" fontId="56" fillId="32" borderId="17" xfId="47" applyNumberFormat="1" applyFont="1" applyFill="1" applyBorder="1" applyAlignment="1">
      <alignment horizontal="center" vertical="center"/>
    </xf>
    <xf numFmtId="176" fontId="56" fillId="32" borderId="11" xfId="47" applyNumberFormat="1" applyFont="1" applyFill="1" applyBorder="1" applyAlignment="1">
      <alignment horizontal="center" vertical="center"/>
    </xf>
    <xf numFmtId="176" fontId="56" fillId="32" borderId="18" xfId="47" applyNumberFormat="1" applyFont="1" applyFill="1" applyBorder="1" applyAlignment="1">
      <alignment horizontal="center" vertical="center"/>
    </xf>
    <xf numFmtId="176" fontId="55" fillId="32" borderId="17" xfId="47" applyNumberFormat="1" applyFont="1" applyFill="1" applyBorder="1" applyAlignment="1">
      <alignment horizontal="center" vertical="center"/>
    </xf>
    <xf numFmtId="176" fontId="55" fillId="32" borderId="11" xfId="47" applyNumberFormat="1" applyFont="1" applyFill="1" applyBorder="1" applyAlignment="1">
      <alignment horizontal="center" vertical="center"/>
    </xf>
    <xf numFmtId="176" fontId="55" fillId="32" borderId="18" xfId="47" applyNumberFormat="1" applyFont="1" applyFill="1" applyBorder="1" applyAlignment="1">
      <alignment horizontal="center" vertical="center"/>
    </xf>
    <xf numFmtId="0" fontId="36" fillId="0" borderId="15" xfId="47" applyFont="1" applyFill="1" applyBorder="1" applyAlignment="1">
      <alignment horizontal="center" vertical="center"/>
    </xf>
    <xf numFmtId="0" fontId="36" fillId="0" borderId="13" xfId="47" applyFont="1" applyFill="1" applyBorder="1" applyAlignment="1">
      <alignment horizontal="center" vertical="center"/>
    </xf>
    <xf numFmtId="0" fontId="36" fillId="0" borderId="17" xfId="47" applyFont="1" applyFill="1" applyBorder="1" applyAlignment="1">
      <alignment horizontal="center" vertical="center"/>
    </xf>
    <xf numFmtId="0" fontId="36" fillId="0" borderId="18" xfId="47" applyFont="1" applyFill="1" applyBorder="1" applyAlignment="1">
      <alignment horizontal="center" vertical="center"/>
    </xf>
    <xf numFmtId="0" fontId="36" fillId="0" borderId="23" xfId="47" applyFont="1" applyFill="1" applyBorder="1" applyAlignment="1">
      <alignment horizontal="center" vertical="center"/>
    </xf>
    <xf numFmtId="0" fontId="36" fillId="0" borderId="12" xfId="47" applyFont="1" applyFill="1" applyBorder="1" applyAlignment="1">
      <alignment horizontal="center" vertical="center"/>
    </xf>
    <xf numFmtId="0" fontId="36" fillId="0" borderId="24" xfId="47" applyFont="1" applyFill="1" applyBorder="1" applyAlignment="1">
      <alignment horizontal="center" vertical="center"/>
    </xf>
    <xf numFmtId="41" fontId="36" fillId="0" borderId="15" xfId="47" applyNumberFormat="1" applyFont="1" applyFill="1" applyBorder="1" applyAlignment="1">
      <alignment horizontal="center" vertical="center"/>
    </xf>
    <xf numFmtId="41" fontId="36" fillId="0" borderId="12" xfId="47" applyNumberFormat="1" applyFont="1" applyFill="1" applyBorder="1" applyAlignment="1">
      <alignment horizontal="center" vertical="center"/>
    </xf>
    <xf numFmtId="41" fontId="36" fillId="0" borderId="24" xfId="47" applyNumberFormat="1" applyFont="1" applyFill="1" applyBorder="1" applyAlignment="1">
      <alignment horizontal="center" vertical="center"/>
    </xf>
    <xf numFmtId="41" fontId="36" fillId="0" borderId="13" xfId="47" applyNumberFormat="1" applyFont="1" applyFill="1" applyBorder="1" applyAlignment="1">
      <alignment horizontal="center" vertical="center"/>
    </xf>
    <xf numFmtId="0" fontId="38" fillId="0" borderId="67" xfId="47" applyFont="1" applyFill="1" applyBorder="1" applyAlignment="1">
      <alignment horizontal="center" vertical="center"/>
    </xf>
    <xf numFmtId="0" fontId="38" fillId="0" borderId="44" xfId="47" applyFont="1" applyFill="1" applyBorder="1" applyAlignment="1">
      <alignment horizontal="center" vertical="center"/>
    </xf>
    <xf numFmtId="3" fontId="55" fillId="0" borderId="51" xfId="47" applyNumberFormat="1" applyFont="1" applyFill="1" applyBorder="1" applyAlignment="1">
      <alignment horizontal="center" vertical="center"/>
    </xf>
    <xf numFmtId="3" fontId="55" fillId="0" borderId="0" xfId="47" applyNumberFormat="1" applyFont="1" applyFill="1" applyBorder="1" applyAlignment="1">
      <alignment horizontal="center" vertical="center"/>
    </xf>
    <xf numFmtId="3" fontId="55" fillId="0" borderId="76" xfId="47" applyNumberFormat="1" applyFont="1" applyFill="1" applyBorder="1" applyAlignment="1">
      <alignment horizontal="center" vertical="center"/>
    </xf>
    <xf numFmtId="0" fontId="38" fillId="23" borderId="80" xfId="0" applyFont="1" applyFill="1" applyBorder="1" applyAlignment="1">
      <alignment horizontal="center" vertical="center" wrapText="1"/>
    </xf>
    <xf numFmtId="0" fontId="38" fillId="23" borderId="51" xfId="0" applyFont="1" applyFill="1" applyBorder="1" applyAlignment="1">
      <alignment horizontal="center" vertical="center" wrapText="1"/>
    </xf>
    <xf numFmtId="0" fontId="38" fillId="23" borderId="124" xfId="0" applyFont="1" applyFill="1" applyBorder="1" applyAlignment="1">
      <alignment horizontal="center" vertical="center" wrapText="1"/>
    </xf>
    <xf numFmtId="0" fontId="38" fillId="23" borderId="57" xfId="0" applyFont="1" applyFill="1" applyBorder="1" applyAlignment="1">
      <alignment horizontal="center" vertical="center" wrapText="1"/>
    </xf>
    <xf numFmtId="0" fontId="38" fillId="23" borderId="58" xfId="0" applyFont="1" applyFill="1" applyBorder="1" applyAlignment="1">
      <alignment horizontal="center" vertical="center" wrapText="1"/>
    </xf>
    <xf numFmtId="0" fontId="38" fillId="23" borderId="59" xfId="0" applyFont="1" applyFill="1" applyBorder="1" applyAlignment="1">
      <alignment horizontal="center" vertical="center" wrapText="1"/>
    </xf>
    <xf numFmtId="0" fontId="55" fillId="24" borderId="101" xfId="0" applyFont="1" applyFill="1" applyBorder="1" applyAlignment="1">
      <alignment horizontal="center" vertical="center"/>
    </xf>
    <xf numFmtId="0" fontId="54" fillId="0" borderId="46" xfId="0" applyFont="1" applyBorder="1">
      <alignment vertical="center"/>
    </xf>
    <xf numFmtId="0" fontId="55" fillId="0" borderId="100" xfId="0" applyFont="1" applyFill="1" applyBorder="1" applyAlignment="1">
      <alignment horizontal="center" vertical="center" wrapText="1"/>
    </xf>
    <xf numFmtId="0" fontId="54" fillId="0" borderId="87" xfId="0" applyFont="1" applyBorder="1">
      <alignment vertical="center"/>
    </xf>
    <xf numFmtId="0" fontId="54" fillId="0" borderId="34" xfId="0" applyFont="1" applyBorder="1">
      <alignment vertical="center"/>
    </xf>
    <xf numFmtId="0" fontId="55" fillId="0" borderId="88" xfId="0" applyFont="1" applyFill="1" applyBorder="1" applyAlignment="1">
      <alignment horizontal="center" vertical="center" wrapText="1"/>
    </xf>
    <xf numFmtId="0" fontId="55" fillId="0" borderId="85" xfId="0" applyFont="1" applyFill="1" applyBorder="1" applyAlignment="1">
      <alignment horizontal="center" vertical="center" wrapText="1"/>
    </xf>
    <xf numFmtId="0" fontId="54" fillId="0" borderId="85" xfId="0" applyFont="1" applyBorder="1">
      <alignment vertical="center"/>
    </xf>
    <xf numFmtId="0" fontId="54" fillId="0" borderId="77" xfId="0" applyFont="1" applyBorder="1">
      <alignment vertical="center"/>
    </xf>
    <xf numFmtId="0" fontId="54" fillId="0" borderId="0" xfId="0" applyFont="1" applyBorder="1">
      <alignment vertical="center"/>
    </xf>
    <xf numFmtId="0" fontId="54" fillId="0" borderId="76" xfId="0" applyFont="1" applyBorder="1">
      <alignment vertical="center"/>
    </xf>
    <xf numFmtId="0" fontId="54" fillId="0" borderId="86" xfId="0" applyFont="1" applyBorder="1">
      <alignment vertical="center"/>
    </xf>
    <xf numFmtId="0" fontId="54" fillId="0" borderId="84" xfId="0" applyFont="1" applyBorder="1">
      <alignment vertical="center"/>
    </xf>
    <xf numFmtId="0" fontId="38" fillId="23" borderId="103" xfId="0" applyFont="1" applyFill="1" applyBorder="1" applyAlignment="1">
      <alignment horizontal="center" vertical="center" wrapText="1"/>
    </xf>
    <xf numFmtId="0" fontId="38" fillId="23" borderId="81" xfId="0" applyFont="1" applyFill="1" applyBorder="1" applyAlignment="1">
      <alignment horizontal="center" vertical="center" wrapText="1"/>
    </xf>
    <xf numFmtId="0" fontId="38" fillId="23" borderId="82" xfId="0" applyFont="1" applyFill="1" applyBorder="1" applyAlignment="1">
      <alignment horizontal="center" vertical="center" wrapText="1"/>
    </xf>
    <xf numFmtId="0" fontId="38" fillId="21" borderId="57" xfId="0" applyFont="1" applyFill="1" applyBorder="1" applyAlignment="1">
      <alignment horizontal="center" vertical="center" wrapText="1"/>
    </xf>
    <xf numFmtId="0" fontId="38" fillId="21" borderId="58" xfId="0" applyFont="1" applyFill="1" applyBorder="1" applyAlignment="1">
      <alignment horizontal="center" vertical="center" wrapText="1"/>
    </xf>
    <xf numFmtId="0" fontId="38" fillId="24" borderId="38" xfId="0" applyFont="1" applyFill="1" applyBorder="1" applyAlignment="1">
      <alignment horizontal="center" vertical="center"/>
    </xf>
    <xf numFmtId="0" fontId="38" fillId="24" borderId="36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 wrapText="1"/>
    </xf>
    <xf numFmtId="0" fontId="55" fillId="0" borderId="87" xfId="0" applyFont="1" applyFill="1" applyBorder="1" applyAlignment="1">
      <alignment horizontal="center" vertical="center" wrapText="1"/>
    </xf>
    <xf numFmtId="0" fontId="55" fillId="28" borderId="88" xfId="0" applyFont="1" applyFill="1" applyBorder="1" applyAlignment="1">
      <alignment horizontal="center" vertical="center" wrapText="1"/>
    </xf>
    <xf numFmtId="0" fontId="54" fillId="0" borderId="89" xfId="0" applyFont="1" applyBorder="1">
      <alignment vertical="center"/>
    </xf>
    <xf numFmtId="0" fontId="55" fillId="28" borderId="87" xfId="0" applyFont="1" applyFill="1" applyBorder="1" applyAlignment="1">
      <alignment horizontal="center" vertical="center" wrapText="1"/>
    </xf>
    <xf numFmtId="0" fontId="55" fillId="28" borderId="100" xfId="0" applyFont="1" applyFill="1" applyBorder="1" applyAlignment="1">
      <alignment horizontal="center" vertical="center" wrapText="1"/>
    </xf>
    <xf numFmtId="0" fontId="55" fillId="28" borderId="34" xfId="0" applyFont="1" applyFill="1" applyBorder="1" applyAlignment="1">
      <alignment horizontal="center" vertical="center" wrapText="1"/>
    </xf>
    <xf numFmtId="0" fontId="38" fillId="23" borderId="11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28" borderId="26" xfId="0" applyFont="1" applyFill="1" applyBorder="1" applyAlignment="1">
      <alignment horizontal="center" vertical="center" wrapText="1"/>
    </xf>
    <xf numFmtId="0" fontId="55" fillId="28" borderId="66" xfId="0" applyFont="1" applyFill="1" applyBorder="1" applyAlignment="1">
      <alignment horizontal="center" vertical="center" wrapText="1"/>
    </xf>
    <xf numFmtId="0" fontId="55" fillId="28" borderId="31" xfId="0" applyFont="1" applyFill="1" applyBorder="1" applyAlignment="1">
      <alignment horizontal="center" vertical="center" wrapText="1"/>
    </xf>
    <xf numFmtId="0" fontId="55" fillId="0" borderId="76" xfId="0" applyFont="1" applyFill="1" applyBorder="1" applyAlignment="1">
      <alignment horizontal="center" vertical="center" wrapText="1"/>
    </xf>
    <xf numFmtId="0" fontId="55" fillId="0" borderId="86" xfId="0" applyFont="1" applyFill="1" applyBorder="1" applyAlignment="1">
      <alignment horizontal="center" vertical="center" wrapText="1"/>
    </xf>
    <xf numFmtId="0" fontId="55" fillId="0" borderId="84" xfId="0" applyFont="1" applyFill="1" applyBorder="1" applyAlignment="1">
      <alignment horizontal="center" vertical="center" wrapText="1"/>
    </xf>
    <xf numFmtId="0" fontId="55" fillId="0" borderId="89" xfId="0" applyFont="1" applyFill="1" applyBorder="1" applyAlignment="1">
      <alignment horizontal="center" vertical="center" wrapText="1"/>
    </xf>
    <xf numFmtId="0" fontId="55" fillId="24" borderId="68" xfId="0" applyFont="1" applyFill="1" applyBorder="1" applyAlignment="1">
      <alignment horizontal="center" vertical="center"/>
    </xf>
    <xf numFmtId="0" fontId="55" fillId="24" borderId="104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55" fillId="28" borderId="85" xfId="0" applyFont="1" applyFill="1" applyBorder="1" applyAlignment="1">
      <alignment horizontal="center" vertical="center" wrapText="1"/>
    </xf>
    <xf numFmtId="0" fontId="55" fillId="28" borderId="0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38" fillId="24" borderId="37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21" borderId="52" xfId="0" applyFont="1" applyFill="1" applyBorder="1" applyAlignment="1">
      <alignment horizontal="center" vertical="center"/>
    </xf>
    <xf numFmtId="0" fontId="38" fillId="21" borderId="53" xfId="0" applyFont="1" applyFill="1" applyBorder="1" applyAlignment="1">
      <alignment horizontal="center" vertical="center"/>
    </xf>
    <xf numFmtId="0" fontId="38" fillId="21" borderId="54" xfId="0" applyFont="1" applyFill="1" applyBorder="1" applyAlignment="1">
      <alignment horizontal="center" vertical="center"/>
    </xf>
    <xf numFmtId="0" fontId="38" fillId="22" borderId="23" xfId="0" applyFont="1" applyFill="1" applyBorder="1" applyAlignment="1">
      <alignment horizontal="center" vertical="center"/>
    </xf>
    <xf numFmtId="0" fontId="38" fillId="22" borderId="12" xfId="0" applyFont="1" applyFill="1" applyBorder="1" applyAlignment="1">
      <alignment horizontal="center" vertical="center"/>
    </xf>
    <xf numFmtId="0" fontId="51" fillId="23" borderId="122" xfId="0" applyFont="1" applyFill="1" applyBorder="1" applyAlignment="1">
      <alignment horizontal="center" vertical="center"/>
    </xf>
    <xf numFmtId="0" fontId="51" fillId="23" borderId="20" xfId="0" applyFont="1" applyFill="1" applyBorder="1" applyAlignment="1">
      <alignment horizontal="center" vertical="center"/>
    </xf>
    <xf numFmtId="0" fontId="38" fillId="0" borderId="117" xfId="0" applyFont="1" applyFill="1" applyBorder="1" applyAlignment="1">
      <alignment horizontal="center" vertical="center" wrapText="1"/>
    </xf>
    <xf numFmtId="0" fontId="38" fillId="0" borderId="118" xfId="0" applyFont="1" applyFill="1" applyBorder="1" applyAlignment="1">
      <alignment horizontal="center" vertical="center" wrapText="1"/>
    </xf>
    <xf numFmtId="0" fontId="38" fillId="0" borderId="83" xfId="0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76" xfId="0" applyFont="1" applyFill="1" applyBorder="1" applyAlignment="1">
      <alignment horizontal="center" vertical="center" wrapText="1"/>
    </xf>
    <xf numFmtId="0" fontId="55" fillId="28" borderId="77" xfId="0" applyFont="1" applyFill="1" applyBorder="1" applyAlignment="1">
      <alignment horizontal="center" vertical="center" wrapText="1"/>
    </xf>
    <xf numFmtId="0" fontId="55" fillId="28" borderId="76" xfId="0" applyFont="1" applyFill="1" applyBorder="1" applyAlignment="1">
      <alignment horizontal="center" vertical="center" wrapText="1"/>
    </xf>
    <xf numFmtId="0" fontId="55" fillId="24" borderId="46" xfId="0" applyFont="1" applyFill="1" applyBorder="1" applyAlignment="1">
      <alignment horizontal="center" vertical="center"/>
    </xf>
    <xf numFmtId="0" fontId="55" fillId="24" borderId="40" xfId="0" applyFont="1" applyFill="1" applyBorder="1" applyAlignment="1">
      <alignment horizontal="center" vertical="center"/>
    </xf>
    <xf numFmtId="0" fontId="55" fillId="24" borderId="41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 wrapText="1"/>
    </xf>
    <xf numFmtId="0" fontId="55" fillId="0" borderId="66" xfId="0" applyFont="1" applyFill="1" applyBorder="1" applyAlignment="1">
      <alignment horizontal="center" vertical="center" wrapText="1"/>
    </xf>
    <xf numFmtId="0" fontId="55" fillId="0" borderId="112" xfId="0" applyFont="1" applyFill="1" applyBorder="1" applyAlignment="1">
      <alignment horizontal="center" vertical="center" wrapText="1"/>
    </xf>
    <xf numFmtId="0" fontId="55" fillId="0" borderId="113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24" borderId="60" xfId="0" applyFont="1" applyFill="1" applyBorder="1" applyAlignment="1">
      <alignment horizontal="center" vertical="center"/>
    </xf>
    <xf numFmtId="0" fontId="38" fillId="24" borderId="123" xfId="0" applyFont="1" applyFill="1" applyBorder="1" applyAlignment="1">
      <alignment horizontal="center" vertical="center"/>
    </xf>
    <xf numFmtId="0" fontId="38" fillId="24" borderId="53" xfId="0" applyFont="1" applyFill="1" applyBorder="1" applyAlignment="1">
      <alignment horizontal="center" vertical="center"/>
    </xf>
    <xf numFmtId="0" fontId="38" fillId="28" borderId="15" xfId="0" applyFont="1" applyFill="1" applyBorder="1" applyAlignment="1">
      <alignment horizontal="center" vertical="center" wrapText="1"/>
    </xf>
    <xf numFmtId="0" fontId="38" fillId="28" borderId="16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8" fillId="28" borderId="26" xfId="0" applyFont="1" applyFill="1" applyBorder="1" applyAlignment="1">
      <alignment horizontal="center" vertical="center" wrapText="1"/>
    </xf>
    <xf numFmtId="0" fontId="38" fillId="28" borderId="66" xfId="0" applyFont="1" applyFill="1" applyBorder="1" applyAlignment="1">
      <alignment horizontal="center" vertical="center" wrapText="1"/>
    </xf>
    <xf numFmtId="0" fontId="38" fillId="28" borderId="3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46" fillId="29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29" borderId="22" xfId="0" applyFont="1" applyFill="1" applyBorder="1" applyAlignment="1">
      <alignment horizontal="center" vertical="center"/>
    </xf>
    <xf numFmtId="0" fontId="45" fillId="29" borderId="42" xfId="0" applyFont="1" applyFill="1" applyBorder="1" applyAlignment="1">
      <alignment horizontal="center" vertical="center"/>
    </xf>
    <xf numFmtId="0" fontId="45" fillId="29" borderId="29" xfId="0" applyFont="1" applyFill="1" applyBorder="1" applyAlignment="1">
      <alignment horizontal="center" vertical="center"/>
    </xf>
    <xf numFmtId="42" fontId="0" fillId="28" borderId="22" xfId="87" applyFont="1" applyFill="1" applyBorder="1" applyAlignment="1">
      <alignment horizontal="center" vertical="center"/>
    </xf>
    <xf numFmtId="42" fontId="0" fillId="28" borderId="42" xfId="87" applyFont="1" applyFill="1" applyBorder="1" applyAlignment="1">
      <alignment horizontal="center" vertical="center"/>
    </xf>
    <xf numFmtId="42" fontId="0" fillId="28" borderId="29" xfId="87" applyFont="1" applyFill="1" applyBorder="1" applyAlignment="1">
      <alignment horizontal="center" vertical="center"/>
    </xf>
    <xf numFmtId="42" fontId="0" fillId="28" borderId="22" xfId="87" applyFont="1" applyFill="1" applyBorder="1" applyAlignment="1">
      <alignment horizontal="center" vertical="center" wrapText="1"/>
    </xf>
    <xf numFmtId="42" fontId="0" fillId="28" borderId="42" xfId="87" applyFont="1" applyFill="1" applyBorder="1" applyAlignment="1">
      <alignment horizontal="center" vertical="center" wrapText="1"/>
    </xf>
    <xf numFmtId="42" fontId="0" fillId="28" borderId="29" xfId="87" applyFont="1" applyFill="1" applyBorder="1" applyAlignment="1">
      <alignment horizontal="center" vertical="center" wrapText="1"/>
    </xf>
    <xf numFmtId="41" fontId="46" fillId="29" borderId="10" xfId="0" applyNumberFormat="1" applyFont="1" applyFill="1" applyBorder="1" applyAlignment="1">
      <alignment horizontal="center" vertical="center"/>
    </xf>
    <xf numFmtId="41" fontId="46" fillId="32" borderId="10" xfId="0" applyNumberFormat="1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/>
    </xf>
    <xf numFmtId="41" fontId="45" fillId="0" borderId="45" xfId="0" applyNumberFormat="1" applyFont="1" applyFill="1" applyBorder="1" applyAlignment="1">
      <alignment horizontal="left" vertical="center" wrapText="1"/>
    </xf>
    <xf numFmtId="0" fontId="45" fillId="0" borderId="45" xfId="0" applyFont="1" applyBorder="1" applyAlignment="1">
      <alignment horizontal="left" vertical="center"/>
    </xf>
    <xf numFmtId="0" fontId="53" fillId="0" borderId="116" xfId="0" applyFont="1" applyBorder="1" applyAlignment="1">
      <alignment horizontal="left" vertical="center"/>
    </xf>
    <xf numFmtId="0" fontId="53" fillId="0" borderId="114" xfId="0" applyFont="1" applyBorder="1" applyAlignment="1">
      <alignment horizontal="left" vertical="center"/>
    </xf>
    <xf numFmtId="0" fontId="53" fillId="0" borderId="115" xfId="0" applyFont="1" applyBorder="1" applyAlignment="1">
      <alignment horizontal="left" vertical="center"/>
    </xf>
    <xf numFmtId="0" fontId="0" fillId="0" borderId="105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/>
    </xf>
    <xf numFmtId="0" fontId="43" fillId="0" borderId="0" xfId="47" applyFont="1" applyAlignment="1">
      <alignment horizontal="center" vertical="center"/>
    </xf>
  </cellXfs>
  <cellStyles count="262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75" builtinId="6"/>
    <cellStyle name="쉼표 [0] 2" xfId="32"/>
    <cellStyle name="쉼표 [0] 2 2" xfId="115"/>
    <cellStyle name="연결된 셀 2" xfId="33"/>
    <cellStyle name="요약 2" xfId="34"/>
    <cellStyle name="입력 2" xfId="35"/>
    <cellStyle name="제목 1 2" xfId="36"/>
    <cellStyle name="제목 2 2" xfId="37"/>
    <cellStyle name="제목 3 2" xfId="38"/>
    <cellStyle name="제목 4 2" xfId="39"/>
    <cellStyle name="제목 5" xfId="40"/>
    <cellStyle name="좋음 2" xfId="41"/>
    <cellStyle name="출력 2" xfId="42"/>
    <cellStyle name="통화 [0]" xfId="87" builtinId="7"/>
    <cellStyle name="통화 [0] 2" xfId="88"/>
    <cellStyle name="통화 [0] 2 2" xfId="134"/>
    <cellStyle name="통화 [0] 2 2 2" xfId="220"/>
    <cellStyle name="통화 [0] 2 3" xfId="177"/>
    <cellStyle name="통화 [0] 2 4" xfId="251"/>
    <cellStyle name="표준" xfId="0" builtinId="0"/>
    <cellStyle name="표준 10" xfId="70"/>
    <cellStyle name="표준 10 2" xfId="118"/>
    <cellStyle name="표준 10 2 2" xfId="204"/>
    <cellStyle name="표준 10 3" xfId="161"/>
    <cellStyle name="표준 11" xfId="71"/>
    <cellStyle name="표준 11 2" xfId="119"/>
    <cellStyle name="표준 11 2 2" xfId="205"/>
    <cellStyle name="표준 11 3" xfId="162"/>
    <cellStyle name="표준 12" xfId="72"/>
    <cellStyle name="표준 12 2" xfId="120"/>
    <cellStyle name="표준 12 2 2" xfId="206"/>
    <cellStyle name="표준 12 3" xfId="163"/>
    <cellStyle name="표준 13" xfId="73"/>
    <cellStyle name="표준 13 2" xfId="121"/>
    <cellStyle name="표준 13 2 2" xfId="207"/>
    <cellStyle name="표준 13 3" xfId="164"/>
    <cellStyle name="표준 14" xfId="74"/>
    <cellStyle name="표준 14 2" xfId="122"/>
    <cellStyle name="표준 14 2 2" xfId="208"/>
    <cellStyle name="표준 14 3" xfId="165"/>
    <cellStyle name="표준 15" xfId="83"/>
    <cellStyle name="표준 15 2" xfId="130"/>
    <cellStyle name="표준 15 2 2" xfId="216"/>
    <cellStyle name="표준 15 3" xfId="173"/>
    <cellStyle name="표준 15 4" xfId="248"/>
    <cellStyle name="표준 16" xfId="76"/>
    <cellStyle name="표준 16 2" xfId="123"/>
    <cellStyle name="표준 16 2 2" xfId="209"/>
    <cellStyle name="표준 16 3" xfId="166"/>
    <cellStyle name="표준 16 4" xfId="261"/>
    <cellStyle name="표준 17" xfId="77"/>
    <cellStyle name="표준 17 2" xfId="124"/>
    <cellStyle name="표준 17 2 2" xfId="210"/>
    <cellStyle name="표준 17 3" xfId="167"/>
    <cellStyle name="표준 17 4" xfId="254"/>
    <cellStyle name="표준 18" xfId="78"/>
    <cellStyle name="표준 18 2" xfId="125"/>
    <cellStyle name="표준 18 2 2" xfId="211"/>
    <cellStyle name="표준 18 3" xfId="168"/>
    <cellStyle name="표준 18 4" xfId="252"/>
    <cellStyle name="표준 19" xfId="79"/>
    <cellStyle name="표준 19 2" xfId="126"/>
    <cellStyle name="표준 19 2 2" xfId="212"/>
    <cellStyle name="표준 19 3" xfId="169"/>
    <cellStyle name="표준 2" xfId="43"/>
    <cellStyle name="표준 2 2" xfId="44"/>
    <cellStyle name="표준 2 2 2" xfId="116"/>
    <cellStyle name="표준 2 2 2 2" xfId="117"/>
    <cellStyle name="표준 20" xfId="80"/>
    <cellStyle name="표준 20 2" xfId="127"/>
    <cellStyle name="표준 20 2 2" xfId="213"/>
    <cellStyle name="표준 20 3" xfId="170"/>
    <cellStyle name="표준 20 4" xfId="253"/>
    <cellStyle name="표준 21" xfId="81"/>
    <cellStyle name="표준 21 2" xfId="128"/>
    <cellStyle name="표준 21 2 2" xfId="214"/>
    <cellStyle name="표준 21 3" xfId="171"/>
    <cellStyle name="표준 21 4" xfId="260"/>
    <cellStyle name="표준 22" xfId="82"/>
    <cellStyle name="표준 22 2" xfId="129"/>
    <cellStyle name="표준 22 2 2" xfId="215"/>
    <cellStyle name="표준 22 3" xfId="172"/>
    <cellStyle name="표준 22 4" xfId="259"/>
    <cellStyle name="표준 23" xfId="84"/>
    <cellStyle name="표준 23 2" xfId="131"/>
    <cellStyle name="표준 23 2 2" xfId="217"/>
    <cellStyle name="표준 23 3" xfId="174"/>
    <cellStyle name="표준 24" xfId="113"/>
    <cellStyle name="표준 24 2" xfId="159"/>
    <cellStyle name="표준 24 2 2" xfId="245"/>
    <cellStyle name="표준 24 3" xfId="202"/>
    <cellStyle name="표준 25" xfId="85"/>
    <cellStyle name="표준 25 2" xfId="132"/>
    <cellStyle name="표준 25 2 2" xfId="218"/>
    <cellStyle name="표준 25 3" xfId="175"/>
    <cellStyle name="표준 25 4" xfId="249"/>
    <cellStyle name="표준 26" xfId="86"/>
    <cellStyle name="표준 26 2" xfId="133"/>
    <cellStyle name="표준 26 2 2" xfId="219"/>
    <cellStyle name="표준 26 3" xfId="176"/>
    <cellStyle name="표준 27" xfId="114"/>
    <cellStyle name="표준 27 2" xfId="203"/>
    <cellStyle name="표준 28" xfId="160"/>
    <cellStyle name="표준 28 2" xfId="246"/>
    <cellStyle name="표준 28 3" xfId="255"/>
    <cellStyle name="표준 29" xfId="89"/>
    <cellStyle name="표준 29 2" xfId="135"/>
    <cellStyle name="표준 29 2 2" xfId="221"/>
    <cellStyle name="표준 29 3" xfId="178"/>
    <cellStyle name="표준 3" xfId="45"/>
    <cellStyle name="표준 30" xfId="90"/>
    <cellStyle name="표준 30 2" xfId="136"/>
    <cellStyle name="표준 30 2 2" xfId="222"/>
    <cellStyle name="표준 30 3" xfId="179"/>
    <cellStyle name="표준 31" xfId="91"/>
    <cellStyle name="표준 31 2" xfId="137"/>
    <cellStyle name="표준 31 2 2" xfId="223"/>
    <cellStyle name="표준 31 3" xfId="180"/>
    <cellStyle name="표준 32" xfId="92"/>
    <cellStyle name="표준 32 2" xfId="138"/>
    <cellStyle name="표준 32 2 2" xfId="224"/>
    <cellStyle name="표준 32 3" xfId="181"/>
    <cellStyle name="표준 33" xfId="93"/>
    <cellStyle name="표준 33 2" xfId="139"/>
    <cellStyle name="표준 33 2 2" xfId="225"/>
    <cellStyle name="표준 33 3" xfId="182"/>
    <cellStyle name="표준 34" xfId="94"/>
    <cellStyle name="표준 34 2" xfId="140"/>
    <cellStyle name="표준 34 2 2" xfId="226"/>
    <cellStyle name="표준 34 3" xfId="183"/>
    <cellStyle name="표준 35" xfId="46"/>
    <cellStyle name="표준 36" xfId="95"/>
    <cellStyle name="표준 36 2" xfId="141"/>
    <cellStyle name="표준 36 2 2" xfId="227"/>
    <cellStyle name="표준 36 3" xfId="184"/>
    <cellStyle name="표준 37" xfId="96"/>
    <cellStyle name="표준 37 2" xfId="142"/>
    <cellStyle name="표준 37 2 2" xfId="228"/>
    <cellStyle name="표준 37 3" xfId="185"/>
    <cellStyle name="표준 37 4" xfId="250"/>
    <cellStyle name="표준 38" xfId="97"/>
    <cellStyle name="표준 38 2" xfId="143"/>
    <cellStyle name="표준 38 2 2" xfId="229"/>
    <cellStyle name="표준 38 3" xfId="186"/>
    <cellStyle name="표준 39" xfId="98"/>
    <cellStyle name="표준 39 2" xfId="144"/>
    <cellStyle name="표준 39 2 2" xfId="230"/>
    <cellStyle name="표준 39 3" xfId="187"/>
    <cellStyle name="표준 39 4" xfId="256"/>
    <cellStyle name="표준 4" xfId="47"/>
    <cellStyle name="표준 40" xfId="99"/>
    <cellStyle name="표준 40 2" xfId="145"/>
    <cellStyle name="표준 40 2 2" xfId="231"/>
    <cellStyle name="표준 40 3" xfId="188"/>
    <cellStyle name="표준 41" xfId="100"/>
    <cellStyle name="표준 41 2" xfId="146"/>
    <cellStyle name="표준 41 2 2" xfId="232"/>
    <cellStyle name="표준 41 3" xfId="189"/>
    <cellStyle name="표준 42" xfId="101"/>
    <cellStyle name="표준 42 2" xfId="147"/>
    <cellStyle name="표준 42 2 2" xfId="233"/>
    <cellStyle name="표준 42 3" xfId="190"/>
    <cellStyle name="표준 43" xfId="247"/>
    <cellStyle name="표준 45" xfId="102"/>
    <cellStyle name="표준 45 2" xfId="148"/>
    <cellStyle name="표준 45 2 2" xfId="234"/>
    <cellStyle name="표준 45 3" xfId="191"/>
    <cellStyle name="표준 45 4" xfId="258"/>
    <cellStyle name="표준 46" xfId="103"/>
    <cellStyle name="표준 46 2" xfId="149"/>
    <cellStyle name="표준 46 2 2" xfId="235"/>
    <cellStyle name="표준 46 3" xfId="192"/>
    <cellStyle name="표준 48" xfId="104"/>
    <cellStyle name="표준 48 2" xfId="150"/>
    <cellStyle name="표준 48 2 2" xfId="236"/>
    <cellStyle name="표준 48 3" xfId="193"/>
    <cellStyle name="표준 49" xfId="48"/>
    <cellStyle name="표준 5" xfId="49"/>
    <cellStyle name="표준 50" xfId="50"/>
    <cellStyle name="표준 51" xfId="51"/>
    <cellStyle name="표준 52" xfId="52"/>
    <cellStyle name="표준 53" xfId="53"/>
    <cellStyle name="표준 54" xfId="54"/>
    <cellStyle name="표준 55" xfId="55"/>
    <cellStyle name="표준 56" xfId="56"/>
    <cellStyle name="표준 57" xfId="57"/>
    <cellStyle name="표준 58" xfId="58"/>
    <cellStyle name="표준 59" xfId="59"/>
    <cellStyle name="표준 6" xfId="60"/>
    <cellStyle name="표준 60" xfId="61"/>
    <cellStyle name="표준 61" xfId="62"/>
    <cellStyle name="표준 62" xfId="63"/>
    <cellStyle name="표준 63" xfId="64"/>
    <cellStyle name="표준 64" xfId="65"/>
    <cellStyle name="표준 65" xfId="66"/>
    <cellStyle name="표준 66" xfId="105"/>
    <cellStyle name="표준 66 2" xfId="151"/>
    <cellStyle name="표준 66 2 2" xfId="237"/>
    <cellStyle name="표준 66 3" xfId="194"/>
    <cellStyle name="표준 67" xfId="106"/>
    <cellStyle name="표준 67 2" xfId="152"/>
    <cellStyle name="표준 67 2 2" xfId="238"/>
    <cellStyle name="표준 67 3" xfId="195"/>
    <cellStyle name="표준 68" xfId="107"/>
    <cellStyle name="표준 68 2" xfId="153"/>
    <cellStyle name="표준 68 2 2" xfId="239"/>
    <cellStyle name="표준 68 3" xfId="196"/>
    <cellStyle name="표준 69" xfId="108"/>
    <cellStyle name="표준 69 2" xfId="154"/>
    <cellStyle name="표준 69 2 2" xfId="240"/>
    <cellStyle name="표준 69 3" xfId="197"/>
    <cellStyle name="표준 7" xfId="67"/>
    <cellStyle name="표준 70" xfId="109"/>
    <cellStyle name="표준 70 2" xfId="155"/>
    <cellStyle name="표준 70 2 2" xfId="241"/>
    <cellStyle name="표준 70 3" xfId="198"/>
    <cellStyle name="표준 71" xfId="110"/>
    <cellStyle name="표준 71 2" xfId="156"/>
    <cellStyle name="표준 71 2 2" xfId="242"/>
    <cellStyle name="표준 71 3" xfId="199"/>
    <cellStyle name="표준 71 4" xfId="257"/>
    <cellStyle name="표준 72" xfId="111"/>
    <cellStyle name="표준 72 2" xfId="157"/>
    <cellStyle name="표준 72 2 2" xfId="243"/>
    <cellStyle name="표준 72 3" xfId="200"/>
    <cellStyle name="표준 73" xfId="112"/>
    <cellStyle name="표준 73 2" xfId="158"/>
    <cellStyle name="표준 73 2 2" xfId="244"/>
    <cellStyle name="표준 73 3" xfId="201"/>
    <cellStyle name="표준 8" xfId="68"/>
    <cellStyle name="표준 9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5</xdr:col>
      <xdr:colOff>504825</xdr:colOff>
      <xdr:row>12</xdr:row>
      <xdr:rowOff>142874</xdr:rowOff>
    </xdr:to>
    <xdr:pic>
      <xdr:nvPicPr>
        <xdr:cNvPr id="2" name="그림 1" descr="결재란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600" y="1676400"/>
          <a:ext cx="2838450" cy="981074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2</xdr:row>
      <xdr:rowOff>104775</xdr:rowOff>
    </xdr:from>
    <xdr:to>
      <xdr:col>5</xdr:col>
      <xdr:colOff>543344</xdr:colOff>
      <xdr:row>6</xdr:row>
      <xdr:rowOff>181103</xdr:rowOff>
    </xdr:to>
    <xdr:pic>
      <xdr:nvPicPr>
        <xdr:cNvPr id="3" name="그림 2" descr="제목 없음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47775" y="523875"/>
          <a:ext cx="3000794" cy="91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J19" sqref="J19:O19"/>
    </sheetView>
  </sheetViews>
  <sheetFormatPr defaultRowHeight="16.5" x14ac:dyDescent="0.3"/>
  <cols>
    <col min="1" max="1" width="2.875" style="141" customWidth="1"/>
    <col min="2" max="2" width="3.75" customWidth="1"/>
    <col min="3" max="3" width="6.875" customWidth="1"/>
    <col min="4" max="4" width="10.875" bestFit="1" customWidth="1"/>
    <col min="5" max="5" width="10.75" customWidth="1"/>
    <col min="6" max="6" width="11.125" style="6" customWidth="1"/>
    <col min="7" max="7" width="11" style="6" customWidth="1"/>
    <col min="8" max="8" width="11" style="109" customWidth="1"/>
    <col min="9" max="9" width="12.75" style="6" customWidth="1"/>
    <col min="10" max="10" width="10.625" customWidth="1"/>
    <col min="11" max="11" width="11.125" customWidth="1"/>
    <col min="12" max="12" width="12.5" customWidth="1"/>
    <col min="13" max="13" width="10" customWidth="1"/>
    <col min="14" max="14" width="10" style="109" customWidth="1"/>
    <col min="15" max="15" width="11" customWidth="1"/>
    <col min="16" max="16" width="9.625" bestFit="1" customWidth="1"/>
  </cols>
  <sheetData>
    <row r="1" spans="1:15" ht="21.75" customHeight="1" x14ac:dyDescent="0.25">
      <c r="B1" s="18" t="s">
        <v>55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6" customFormat="1" ht="21.75" customHeight="1" x14ac:dyDescent="0.3">
      <c r="A2" s="141"/>
      <c r="B2" s="527" t="s">
        <v>920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</row>
    <row r="3" spans="1:15" s="6" customFormat="1" ht="21" customHeight="1" x14ac:dyDescent="0.25">
      <c r="A3" s="141"/>
      <c r="B3" s="18"/>
      <c r="C3" s="18"/>
      <c r="D3" s="18"/>
      <c r="E3" s="22"/>
      <c r="F3" s="22"/>
      <c r="G3" s="22"/>
      <c r="H3" s="22"/>
      <c r="I3" s="18"/>
      <c r="J3" s="18"/>
      <c r="K3" s="18"/>
      <c r="L3" s="18"/>
      <c r="M3" s="18"/>
      <c r="N3" s="18"/>
      <c r="O3" s="18"/>
    </row>
    <row r="4" spans="1:15" s="6" customFormat="1" ht="21" customHeight="1" thickBot="1" x14ac:dyDescent="0.3">
      <c r="A4" s="141"/>
      <c r="B4" s="5"/>
      <c r="C4" s="5"/>
      <c r="D4" s="5"/>
      <c r="E4" s="5"/>
      <c r="F4" s="5"/>
      <c r="G4" s="5"/>
      <c r="H4" s="5"/>
      <c r="I4" s="5"/>
      <c r="J4" s="5"/>
      <c r="K4" s="7"/>
      <c r="L4" s="7"/>
      <c r="M4" s="8"/>
      <c r="N4" s="8"/>
      <c r="O4" s="7"/>
    </row>
    <row r="5" spans="1:15" x14ac:dyDescent="0.3">
      <c r="B5" s="394" t="s">
        <v>0</v>
      </c>
      <c r="C5" s="395"/>
      <c r="D5" s="398" t="s">
        <v>633</v>
      </c>
      <c r="E5" s="399"/>
      <c r="F5" s="399"/>
      <c r="G5" s="399"/>
      <c r="H5" s="400"/>
      <c r="I5" s="395"/>
      <c r="J5" s="401" t="s">
        <v>634</v>
      </c>
      <c r="K5" s="402"/>
      <c r="L5" s="402"/>
      <c r="M5" s="402"/>
      <c r="N5" s="403"/>
      <c r="O5" s="404"/>
    </row>
    <row r="6" spans="1:15" ht="17.25" thickBot="1" x14ac:dyDescent="0.35">
      <c r="B6" s="396"/>
      <c r="C6" s="397"/>
      <c r="D6" s="149" t="s">
        <v>635</v>
      </c>
      <c r="E6" s="150" t="s">
        <v>636</v>
      </c>
      <c r="F6" s="150" t="s">
        <v>637</v>
      </c>
      <c r="G6" s="150" t="s">
        <v>638</v>
      </c>
      <c r="H6" s="151" t="s">
        <v>648</v>
      </c>
      <c r="I6" s="152" t="s">
        <v>639</v>
      </c>
      <c r="J6" s="338" t="s">
        <v>640</v>
      </c>
      <c r="K6" s="153" t="s">
        <v>636</v>
      </c>
      <c r="L6" s="154" t="s">
        <v>637</v>
      </c>
      <c r="M6" s="153" t="s">
        <v>638</v>
      </c>
      <c r="N6" s="153" t="s">
        <v>648</v>
      </c>
      <c r="O6" s="155" t="s">
        <v>639</v>
      </c>
    </row>
    <row r="7" spans="1:15" ht="17.25" thickBot="1" x14ac:dyDescent="0.35">
      <c r="B7" s="405" t="s">
        <v>879</v>
      </c>
      <c r="C7" s="406"/>
      <c r="D7" s="357">
        <f>SUM(E7:I7)</f>
        <v>52452313</v>
      </c>
      <c r="E7" s="358">
        <v>1878712</v>
      </c>
      <c r="F7" s="358">
        <v>15438446</v>
      </c>
      <c r="G7" s="358">
        <v>6470267</v>
      </c>
      <c r="H7" s="358">
        <v>11373486</v>
      </c>
      <c r="I7" s="359">
        <v>17291402</v>
      </c>
      <c r="J7" s="407"/>
      <c r="K7" s="408"/>
      <c r="L7" s="408"/>
      <c r="M7" s="408"/>
      <c r="N7" s="408"/>
      <c r="O7" s="409"/>
    </row>
    <row r="8" spans="1:15" ht="17.25" thickBot="1" x14ac:dyDescent="0.35">
      <c r="B8" s="386" t="s">
        <v>1</v>
      </c>
      <c r="C8" s="328" t="s">
        <v>2</v>
      </c>
      <c r="D8" s="360">
        <f>SUM(E8:I8)</f>
        <v>43063579</v>
      </c>
      <c r="E8" s="356">
        <v>24099879</v>
      </c>
      <c r="F8" s="356">
        <v>10305500</v>
      </c>
      <c r="G8" s="356">
        <v>141000</v>
      </c>
      <c r="H8" s="356">
        <v>6500000</v>
      </c>
      <c r="I8" s="142">
        <v>2017200</v>
      </c>
      <c r="J8" s="360">
        <f>SUM(K8:O8)</f>
        <v>30865229</v>
      </c>
      <c r="K8" s="356">
        <v>21149879</v>
      </c>
      <c r="L8" s="356">
        <v>1151500</v>
      </c>
      <c r="M8" s="356">
        <v>100000</v>
      </c>
      <c r="N8" s="356">
        <v>649750</v>
      </c>
      <c r="O8" s="142">
        <v>7814100</v>
      </c>
    </row>
    <row r="9" spans="1:15" ht="17.25" thickBot="1" x14ac:dyDescent="0.35">
      <c r="B9" s="387"/>
      <c r="C9" s="329" t="s">
        <v>889</v>
      </c>
      <c r="D9" s="360">
        <f>SUM(E9:I9)</f>
        <v>95515892</v>
      </c>
      <c r="E9" s="356">
        <f>E7+E8</f>
        <v>25978591</v>
      </c>
      <c r="F9" s="356">
        <f t="shared" ref="F9:I9" si="0">F7+F8</f>
        <v>25743946</v>
      </c>
      <c r="G9" s="356">
        <f t="shared" si="0"/>
        <v>6611267</v>
      </c>
      <c r="H9" s="356">
        <f t="shared" si="0"/>
        <v>17873486</v>
      </c>
      <c r="I9" s="356">
        <f t="shared" si="0"/>
        <v>19308602</v>
      </c>
      <c r="J9" s="360">
        <f>SUM(K9:O9)</f>
        <v>30865229</v>
      </c>
      <c r="K9" s="356">
        <v>21149879</v>
      </c>
      <c r="L9" s="356">
        <v>1151500</v>
      </c>
      <c r="M9" s="356">
        <v>100000</v>
      </c>
      <c r="N9" s="356">
        <v>649750</v>
      </c>
      <c r="O9" s="142">
        <v>7814100</v>
      </c>
    </row>
    <row r="10" spans="1:15" s="109" customFormat="1" ht="17.25" thickBot="1" x14ac:dyDescent="0.35">
      <c r="A10" s="141"/>
      <c r="B10" s="387"/>
      <c r="C10" s="330" t="s">
        <v>3</v>
      </c>
      <c r="D10" s="361">
        <f t="shared" ref="D10" si="1">SUM(E10:I10)</f>
        <v>64650663</v>
      </c>
      <c r="E10" s="331">
        <f>E9-K9</f>
        <v>4828712</v>
      </c>
      <c r="F10" s="331">
        <f t="shared" ref="F10:I10" si="2">F9-L9</f>
        <v>24592446</v>
      </c>
      <c r="G10" s="362">
        <f t="shared" si="2"/>
        <v>6511267</v>
      </c>
      <c r="H10" s="362">
        <f t="shared" si="2"/>
        <v>17223736</v>
      </c>
      <c r="I10" s="362">
        <f t="shared" si="2"/>
        <v>11494502</v>
      </c>
      <c r="J10" s="391"/>
      <c r="K10" s="392"/>
      <c r="L10" s="392"/>
      <c r="M10" s="392"/>
      <c r="N10" s="392"/>
      <c r="O10" s="393"/>
    </row>
    <row r="11" spans="1:15" ht="17.25" thickBot="1" x14ac:dyDescent="0.35">
      <c r="B11" s="386" t="s">
        <v>897</v>
      </c>
      <c r="C11" s="328" t="s">
        <v>2</v>
      </c>
      <c r="D11" s="360">
        <f>SUM(E11:I11)</f>
        <v>3697000</v>
      </c>
      <c r="E11" s="356">
        <v>995000</v>
      </c>
      <c r="F11" s="356">
        <v>2100000</v>
      </c>
      <c r="G11" s="356">
        <v>166000</v>
      </c>
      <c r="H11" s="356">
        <v>0</v>
      </c>
      <c r="I11" s="142">
        <v>436000</v>
      </c>
      <c r="J11" s="360">
        <f>SUM(K11:O11)</f>
        <v>9826856</v>
      </c>
      <c r="K11" s="356">
        <v>1040000</v>
      </c>
      <c r="L11" s="356">
        <v>7386446</v>
      </c>
      <c r="M11" s="356">
        <v>100000</v>
      </c>
      <c r="N11" s="356">
        <v>212750</v>
      </c>
      <c r="O11" s="142">
        <v>1087660</v>
      </c>
    </row>
    <row r="12" spans="1:15" ht="17.25" thickBot="1" x14ac:dyDescent="0.35">
      <c r="B12" s="387"/>
      <c r="C12" s="329" t="s">
        <v>889</v>
      </c>
      <c r="D12" s="360">
        <f>SUM(E12:I12)</f>
        <v>99212892</v>
      </c>
      <c r="E12" s="356">
        <f>E9+E11</f>
        <v>26973591</v>
      </c>
      <c r="F12" s="356">
        <f t="shared" ref="F12:I12" si="3">F9+F11</f>
        <v>27843946</v>
      </c>
      <c r="G12" s="356">
        <f t="shared" si="3"/>
        <v>6777267</v>
      </c>
      <c r="H12" s="356">
        <f t="shared" si="3"/>
        <v>17873486</v>
      </c>
      <c r="I12" s="356">
        <f t="shared" si="3"/>
        <v>19744602</v>
      </c>
      <c r="J12" s="360">
        <f>SUM(K12:O12)</f>
        <v>40692085</v>
      </c>
      <c r="K12" s="356">
        <f>K11+K9</f>
        <v>22189879</v>
      </c>
      <c r="L12" s="356">
        <f t="shared" ref="L12:O12" si="4">L11+L9</f>
        <v>8537946</v>
      </c>
      <c r="M12" s="356">
        <f t="shared" si="4"/>
        <v>200000</v>
      </c>
      <c r="N12" s="356">
        <f t="shared" si="4"/>
        <v>862500</v>
      </c>
      <c r="O12" s="142">
        <f t="shared" si="4"/>
        <v>8901760</v>
      </c>
    </row>
    <row r="13" spans="1:15" ht="17.25" thickBot="1" x14ac:dyDescent="0.35">
      <c r="B13" s="387"/>
      <c r="C13" s="330" t="s">
        <v>3</v>
      </c>
      <c r="D13" s="361">
        <f t="shared" ref="D13" si="5">SUM(E13:I13)</f>
        <v>58520807</v>
      </c>
      <c r="E13" s="331">
        <f>E12-K12</f>
        <v>4783712</v>
      </c>
      <c r="F13" s="331">
        <f t="shared" ref="F13:I13" si="6">F12-L12</f>
        <v>19306000</v>
      </c>
      <c r="G13" s="362">
        <f t="shared" si="6"/>
        <v>6577267</v>
      </c>
      <c r="H13" s="362">
        <f t="shared" si="6"/>
        <v>17010986</v>
      </c>
      <c r="I13" s="362">
        <f t="shared" si="6"/>
        <v>10842842</v>
      </c>
      <c r="J13" s="391"/>
      <c r="K13" s="392"/>
      <c r="L13" s="392"/>
      <c r="M13" s="392"/>
      <c r="N13" s="392"/>
      <c r="O13" s="393"/>
    </row>
    <row r="14" spans="1:15" ht="17.25" thickBot="1" x14ac:dyDescent="0.35">
      <c r="B14" s="386" t="s">
        <v>898</v>
      </c>
      <c r="C14" s="328" t="s">
        <v>2</v>
      </c>
      <c r="D14" s="360">
        <f>SUM(E14:I14)</f>
        <v>9059500</v>
      </c>
      <c r="E14" s="356">
        <v>1085000</v>
      </c>
      <c r="F14" s="356">
        <v>7572500</v>
      </c>
      <c r="G14" s="356">
        <v>146000</v>
      </c>
      <c r="H14" s="356">
        <v>0</v>
      </c>
      <c r="I14" s="142">
        <v>256000</v>
      </c>
      <c r="J14" s="360">
        <f>SUM(K14:O14)</f>
        <v>5058980</v>
      </c>
      <c r="K14" s="356">
        <v>995000</v>
      </c>
      <c r="L14" s="356">
        <v>1615530</v>
      </c>
      <c r="M14" s="356">
        <v>200000</v>
      </c>
      <c r="N14" s="356">
        <v>327750</v>
      </c>
      <c r="O14" s="142">
        <v>1920700</v>
      </c>
    </row>
    <row r="15" spans="1:15" ht="17.25" thickBot="1" x14ac:dyDescent="0.35">
      <c r="B15" s="387"/>
      <c r="C15" s="329" t="s">
        <v>889</v>
      </c>
      <c r="D15" s="360">
        <f>SUM(E15:I15)</f>
        <v>108272392</v>
      </c>
      <c r="E15" s="356">
        <f>E12+E14</f>
        <v>28058591</v>
      </c>
      <c r="F15" s="356">
        <f t="shared" ref="F15:I15" si="7">F12+F14</f>
        <v>35416446</v>
      </c>
      <c r="G15" s="356">
        <f t="shared" si="7"/>
        <v>6923267</v>
      </c>
      <c r="H15" s="356">
        <f t="shared" si="7"/>
        <v>17873486</v>
      </c>
      <c r="I15" s="356">
        <f t="shared" si="7"/>
        <v>20000602</v>
      </c>
      <c r="J15" s="360">
        <f>SUM(K15:O15)</f>
        <v>45751065</v>
      </c>
      <c r="K15" s="356">
        <f>K14+K12</f>
        <v>23184879</v>
      </c>
      <c r="L15" s="356">
        <f t="shared" ref="L15:O15" si="8">L14+L12</f>
        <v>10153476</v>
      </c>
      <c r="M15" s="356">
        <f t="shared" si="8"/>
        <v>400000</v>
      </c>
      <c r="N15" s="356">
        <f t="shared" si="8"/>
        <v>1190250</v>
      </c>
      <c r="O15" s="142">
        <f t="shared" si="8"/>
        <v>10822460</v>
      </c>
    </row>
    <row r="16" spans="1:15" ht="17.25" thickBot="1" x14ac:dyDescent="0.35">
      <c r="B16" s="387"/>
      <c r="C16" s="330" t="s">
        <v>3</v>
      </c>
      <c r="D16" s="361">
        <f t="shared" ref="D16" si="9">SUM(E16:I16)</f>
        <v>62521327</v>
      </c>
      <c r="E16" s="331">
        <f>E15-K15</f>
        <v>4873712</v>
      </c>
      <c r="F16" s="331">
        <f t="shared" ref="F16" si="10">F15-L15</f>
        <v>25262970</v>
      </c>
      <c r="G16" s="362">
        <f t="shared" ref="G16" si="11">G15-M15</f>
        <v>6523267</v>
      </c>
      <c r="H16" s="362">
        <f t="shared" ref="H16" si="12">H15-N15</f>
        <v>16683236</v>
      </c>
      <c r="I16" s="362">
        <f t="shared" ref="I16" si="13">I15-O15</f>
        <v>9178142</v>
      </c>
      <c r="J16" s="391"/>
      <c r="K16" s="392"/>
      <c r="L16" s="392"/>
      <c r="M16" s="392"/>
      <c r="N16" s="392"/>
      <c r="O16" s="393"/>
    </row>
    <row r="17" spans="2:15" ht="17.25" thickBot="1" x14ac:dyDescent="0.35">
      <c r="B17" s="386" t="s">
        <v>899</v>
      </c>
      <c r="C17" s="328" t="s">
        <v>2</v>
      </c>
      <c r="D17" s="360">
        <f>SUM(E17:I17)</f>
        <v>39202000</v>
      </c>
      <c r="E17" s="356">
        <v>23865000</v>
      </c>
      <c r="F17" s="356">
        <v>14000000</v>
      </c>
      <c r="G17" s="356">
        <v>106000</v>
      </c>
      <c r="H17" s="356">
        <v>0</v>
      </c>
      <c r="I17" s="142">
        <v>1231000</v>
      </c>
      <c r="J17" s="360">
        <f>SUM(K17:O17)</f>
        <v>43881872</v>
      </c>
      <c r="K17" s="356">
        <v>18995000</v>
      </c>
      <c r="L17" s="356">
        <v>15910760</v>
      </c>
      <c r="M17" s="356">
        <v>200000</v>
      </c>
      <c r="N17" s="356">
        <v>3442820</v>
      </c>
      <c r="O17" s="142">
        <v>5333292</v>
      </c>
    </row>
    <row r="18" spans="2:15" ht="17.25" thickBot="1" x14ac:dyDescent="0.35">
      <c r="B18" s="387"/>
      <c r="C18" s="329" t="s">
        <v>889</v>
      </c>
      <c r="D18" s="360">
        <f>SUM(E18:I18)</f>
        <v>147474392</v>
      </c>
      <c r="E18" s="356">
        <f>E15+E17</f>
        <v>51923591</v>
      </c>
      <c r="F18" s="356">
        <f t="shared" ref="F18:I18" si="14">F15+F17</f>
        <v>49416446</v>
      </c>
      <c r="G18" s="356">
        <f t="shared" si="14"/>
        <v>7029267</v>
      </c>
      <c r="H18" s="356">
        <f t="shared" si="14"/>
        <v>17873486</v>
      </c>
      <c r="I18" s="356">
        <f t="shared" si="14"/>
        <v>21231602</v>
      </c>
      <c r="J18" s="360">
        <f>SUM(K18:O18)</f>
        <v>89632937</v>
      </c>
      <c r="K18" s="356">
        <f>K17+K15</f>
        <v>42179879</v>
      </c>
      <c r="L18" s="356">
        <f t="shared" ref="L18:O18" si="15">L17+L15</f>
        <v>26064236</v>
      </c>
      <c r="M18" s="356">
        <f t="shared" si="15"/>
        <v>600000</v>
      </c>
      <c r="N18" s="356">
        <f t="shared" si="15"/>
        <v>4633070</v>
      </c>
      <c r="O18" s="142">
        <f t="shared" si="15"/>
        <v>16155752</v>
      </c>
    </row>
    <row r="19" spans="2:15" ht="17.25" thickBot="1" x14ac:dyDescent="0.35">
      <c r="B19" s="387"/>
      <c r="C19" s="330" t="s">
        <v>3</v>
      </c>
      <c r="D19" s="361">
        <f t="shared" ref="D19" si="16">SUM(E19:I19)</f>
        <v>57841455</v>
      </c>
      <c r="E19" s="362">
        <f>E18-K18</f>
        <v>9743712</v>
      </c>
      <c r="F19" s="362">
        <f t="shared" ref="F19" si="17">F18-L18</f>
        <v>23352210</v>
      </c>
      <c r="G19" s="362">
        <f t="shared" ref="G19" si="18">G18-M18</f>
        <v>6429267</v>
      </c>
      <c r="H19" s="362">
        <f t="shared" ref="H19" si="19">H18-N18</f>
        <v>13240416</v>
      </c>
      <c r="I19" s="362">
        <f t="shared" ref="I19" si="20">I18-O18</f>
        <v>5075850</v>
      </c>
      <c r="J19" s="391"/>
      <c r="K19" s="392"/>
      <c r="L19" s="392"/>
      <c r="M19" s="392"/>
      <c r="N19" s="392"/>
      <c r="O19" s="393"/>
    </row>
    <row r="20" spans="2:15" ht="17.25" thickBot="1" x14ac:dyDescent="0.35">
      <c r="B20" s="386" t="s">
        <v>905</v>
      </c>
      <c r="C20" s="328" t="s">
        <v>2</v>
      </c>
      <c r="D20" s="360">
        <f>SUM(E20:I20)</f>
        <v>7144008</v>
      </c>
      <c r="E20" s="356">
        <v>945000</v>
      </c>
      <c r="F20" s="356">
        <v>1000000</v>
      </c>
      <c r="G20" s="356">
        <v>176000</v>
      </c>
      <c r="H20" s="356">
        <v>0</v>
      </c>
      <c r="I20" s="142">
        <v>5023008</v>
      </c>
      <c r="J20" s="360">
        <f>SUM(K20:O20)</f>
        <v>11397780</v>
      </c>
      <c r="K20" s="356">
        <v>5705000</v>
      </c>
      <c r="L20" s="356">
        <v>3664230</v>
      </c>
      <c r="M20" s="356">
        <v>400000</v>
      </c>
      <c r="N20" s="356">
        <v>212750</v>
      </c>
      <c r="O20" s="142">
        <v>1415800</v>
      </c>
    </row>
    <row r="21" spans="2:15" ht="17.25" thickBot="1" x14ac:dyDescent="0.35">
      <c r="B21" s="387"/>
      <c r="C21" s="329" t="s">
        <v>889</v>
      </c>
      <c r="D21" s="360">
        <f>SUM(E21:I21)</f>
        <v>154618400</v>
      </c>
      <c r="E21" s="356">
        <f>E18+E20</f>
        <v>52868591</v>
      </c>
      <c r="F21" s="356">
        <f t="shared" ref="F21:I21" si="21">F18+F20</f>
        <v>50416446</v>
      </c>
      <c r="G21" s="356">
        <f t="shared" si="21"/>
        <v>7205267</v>
      </c>
      <c r="H21" s="356">
        <f t="shared" si="21"/>
        <v>17873486</v>
      </c>
      <c r="I21" s="356">
        <f t="shared" si="21"/>
        <v>26254610</v>
      </c>
      <c r="J21" s="360">
        <f>SUM(K21:O21)</f>
        <v>101030717</v>
      </c>
      <c r="K21" s="356">
        <f>K20+K18</f>
        <v>47884879</v>
      </c>
      <c r="L21" s="356">
        <f t="shared" ref="L21:O21" si="22">L20+L18</f>
        <v>29728466</v>
      </c>
      <c r="M21" s="356">
        <f t="shared" si="22"/>
        <v>1000000</v>
      </c>
      <c r="N21" s="356">
        <f t="shared" si="22"/>
        <v>4845820</v>
      </c>
      <c r="O21" s="142">
        <f t="shared" si="22"/>
        <v>17571552</v>
      </c>
    </row>
    <row r="22" spans="2:15" ht="17.25" thickBot="1" x14ac:dyDescent="0.35">
      <c r="B22" s="387"/>
      <c r="C22" s="330" t="s">
        <v>3</v>
      </c>
      <c r="D22" s="361">
        <f t="shared" ref="D22" si="23">SUM(E22:I22)</f>
        <v>53587683</v>
      </c>
      <c r="E22" s="362">
        <f>E21-K21</f>
        <v>4983712</v>
      </c>
      <c r="F22" s="362">
        <f t="shared" ref="F22" si="24">F21-L21</f>
        <v>20687980</v>
      </c>
      <c r="G22" s="362">
        <f t="shared" ref="G22" si="25">G21-M21</f>
        <v>6205267</v>
      </c>
      <c r="H22" s="362">
        <f t="shared" ref="H22" si="26">H21-N21</f>
        <v>13027666</v>
      </c>
      <c r="I22" s="362">
        <f t="shared" ref="I22" si="27">I21-O21</f>
        <v>8683058</v>
      </c>
      <c r="J22" s="391"/>
      <c r="K22" s="392"/>
      <c r="L22" s="392"/>
      <c r="M22" s="392"/>
      <c r="N22" s="392"/>
      <c r="O22" s="393"/>
    </row>
    <row r="23" spans="2:15" s="141" customFormat="1" ht="17.25" thickBot="1" x14ac:dyDescent="0.35">
      <c r="B23" s="386" t="s">
        <v>906</v>
      </c>
      <c r="C23" s="328" t="s">
        <v>2</v>
      </c>
      <c r="D23" s="360">
        <f>SUM(E23:I23)</f>
        <v>2828900</v>
      </c>
      <c r="E23" s="356">
        <v>1305000</v>
      </c>
      <c r="F23" s="356">
        <v>0</v>
      </c>
      <c r="G23" s="356">
        <v>133000</v>
      </c>
      <c r="H23" s="356">
        <v>0</v>
      </c>
      <c r="I23" s="142">
        <v>1390900</v>
      </c>
      <c r="J23" s="360">
        <f>SUM(K23:O23)</f>
        <v>15081000</v>
      </c>
      <c r="K23" s="356">
        <v>1325000</v>
      </c>
      <c r="L23" s="356">
        <v>4363900</v>
      </c>
      <c r="M23" s="356">
        <v>400000</v>
      </c>
      <c r="N23" s="356">
        <v>212750</v>
      </c>
      <c r="O23" s="142">
        <v>8779350</v>
      </c>
    </row>
    <row r="24" spans="2:15" s="141" customFormat="1" ht="17.25" thickBot="1" x14ac:dyDescent="0.35">
      <c r="B24" s="387"/>
      <c r="C24" s="329" t="s">
        <v>889</v>
      </c>
      <c r="D24" s="360">
        <f>SUM(E24:I24)</f>
        <v>157447300</v>
      </c>
      <c r="E24" s="356">
        <f>E21+E23</f>
        <v>54173591</v>
      </c>
      <c r="F24" s="356">
        <f t="shared" ref="F24:I24" si="28">F21+F23</f>
        <v>50416446</v>
      </c>
      <c r="G24" s="356">
        <f t="shared" si="28"/>
        <v>7338267</v>
      </c>
      <c r="H24" s="356">
        <f t="shared" si="28"/>
        <v>17873486</v>
      </c>
      <c r="I24" s="356">
        <f t="shared" si="28"/>
        <v>27645510</v>
      </c>
      <c r="J24" s="360">
        <f>SUM(K24:O24)</f>
        <v>116111717</v>
      </c>
      <c r="K24" s="356">
        <f>K23+K21</f>
        <v>49209879</v>
      </c>
      <c r="L24" s="356">
        <f t="shared" ref="L24:O24" si="29">L23+L21</f>
        <v>34092366</v>
      </c>
      <c r="M24" s="356">
        <f t="shared" si="29"/>
        <v>1400000</v>
      </c>
      <c r="N24" s="356">
        <f t="shared" si="29"/>
        <v>5058570</v>
      </c>
      <c r="O24" s="142">
        <f t="shared" si="29"/>
        <v>26350902</v>
      </c>
    </row>
    <row r="25" spans="2:15" s="141" customFormat="1" ht="17.25" thickBot="1" x14ac:dyDescent="0.35">
      <c r="B25" s="387"/>
      <c r="C25" s="330" t="s">
        <v>3</v>
      </c>
      <c r="D25" s="361">
        <f t="shared" ref="D25" si="30">SUM(E25:I25)</f>
        <v>41335583</v>
      </c>
      <c r="E25" s="362">
        <f>E24-K24</f>
        <v>4963712</v>
      </c>
      <c r="F25" s="362">
        <f t="shared" ref="F25" si="31">F24-L24</f>
        <v>16324080</v>
      </c>
      <c r="G25" s="362">
        <f t="shared" ref="G25" si="32">G24-M24</f>
        <v>5938267</v>
      </c>
      <c r="H25" s="362">
        <f t="shared" ref="H25" si="33">H24-N24</f>
        <v>12814916</v>
      </c>
      <c r="I25" s="362">
        <f t="shared" ref="I25" si="34">I24-O24</f>
        <v>1294608</v>
      </c>
      <c r="J25" s="388"/>
      <c r="K25" s="389"/>
      <c r="L25" s="389"/>
      <c r="M25" s="389"/>
      <c r="N25" s="389"/>
      <c r="O25" s="390"/>
    </row>
    <row r="26" spans="2:15" s="141" customFormat="1" ht="17.25" thickBot="1" x14ac:dyDescent="0.35">
      <c r="B26" s="386" t="s">
        <v>918</v>
      </c>
      <c r="C26" s="328" t="s">
        <v>2</v>
      </c>
      <c r="D26" s="360">
        <f>SUM(E26:I26)</f>
        <v>21537300</v>
      </c>
      <c r="E26" s="356">
        <v>4673000</v>
      </c>
      <c r="F26" s="356">
        <v>0</v>
      </c>
      <c r="G26" s="356">
        <v>128000</v>
      </c>
      <c r="H26" s="356">
        <v>8300000</v>
      </c>
      <c r="I26" s="142">
        <v>8436300</v>
      </c>
      <c r="J26" s="360">
        <f>SUM(K26:O26)</f>
        <v>8463330</v>
      </c>
      <c r="K26" s="356">
        <v>4773000</v>
      </c>
      <c r="L26" s="356">
        <v>2155380</v>
      </c>
      <c r="M26" s="356">
        <v>600000</v>
      </c>
      <c r="N26" s="356">
        <v>112750</v>
      </c>
      <c r="O26" s="142">
        <v>822200</v>
      </c>
    </row>
    <row r="27" spans="2:15" s="141" customFormat="1" ht="17.25" thickBot="1" x14ac:dyDescent="0.35">
      <c r="B27" s="387"/>
      <c r="C27" s="329" t="s">
        <v>889</v>
      </c>
      <c r="D27" s="360">
        <f>SUM(E27:I27)</f>
        <v>178984600</v>
      </c>
      <c r="E27" s="356">
        <f>E24+E26</f>
        <v>58846591</v>
      </c>
      <c r="F27" s="356">
        <f t="shared" ref="F27:I27" si="35">F24+F26</f>
        <v>50416446</v>
      </c>
      <c r="G27" s="356">
        <f t="shared" si="35"/>
        <v>7466267</v>
      </c>
      <c r="H27" s="356">
        <f t="shared" si="35"/>
        <v>26173486</v>
      </c>
      <c r="I27" s="356">
        <f t="shared" si="35"/>
        <v>36081810</v>
      </c>
      <c r="J27" s="360">
        <f>SUM(K27:O27)</f>
        <v>124575047</v>
      </c>
      <c r="K27" s="356">
        <f>K26+K24</f>
        <v>53982879</v>
      </c>
      <c r="L27" s="356">
        <f t="shared" ref="L27:O27" si="36">L26+L24</f>
        <v>36247746</v>
      </c>
      <c r="M27" s="356">
        <f t="shared" si="36"/>
        <v>2000000</v>
      </c>
      <c r="N27" s="356">
        <f t="shared" si="36"/>
        <v>5171320</v>
      </c>
      <c r="O27" s="142">
        <f t="shared" si="36"/>
        <v>27173102</v>
      </c>
    </row>
    <row r="28" spans="2:15" s="141" customFormat="1" ht="17.25" thickBot="1" x14ac:dyDescent="0.35">
      <c r="B28" s="387"/>
      <c r="C28" s="330" t="s">
        <v>3</v>
      </c>
      <c r="D28" s="361">
        <f t="shared" ref="D28" si="37">SUM(E28:I28)</f>
        <v>54409553</v>
      </c>
      <c r="E28" s="362">
        <f>E27-K27</f>
        <v>4863712</v>
      </c>
      <c r="F28" s="362">
        <f t="shared" ref="F28" si="38">F27-L27</f>
        <v>14168700</v>
      </c>
      <c r="G28" s="362">
        <f t="shared" ref="G28" si="39">G27-M27</f>
        <v>5466267</v>
      </c>
      <c r="H28" s="362">
        <f t="shared" ref="H28" si="40">H27-N27</f>
        <v>21002166</v>
      </c>
      <c r="I28" s="362">
        <f t="shared" ref="I28" si="41">I27-O27</f>
        <v>8908708</v>
      </c>
      <c r="J28" s="388"/>
      <c r="K28" s="389"/>
      <c r="L28" s="389"/>
      <c r="M28" s="389"/>
      <c r="N28" s="389"/>
      <c r="O28" s="390"/>
    </row>
    <row r="29" spans="2:15" s="141" customFormat="1" ht="17.25" thickBot="1" x14ac:dyDescent="0.35">
      <c r="B29" s="386" t="s">
        <v>921</v>
      </c>
      <c r="C29" s="328" t="s">
        <v>2</v>
      </c>
      <c r="D29" s="360">
        <f>SUM(E29:I29)</f>
        <v>23482700</v>
      </c>
      <c r="E29" s="356">
        <v>1545000</v>
      </c>
      <c r="F29" s="356">
        <v>20090000</v>
      </c>
      <c r="G29" s="356">
        <v>138000</v>
      </c>
      <c r="H29" s="356">
        <v>1000000</v>
      </c>
      <c r="I29" s="142">
        <v>709700</v>
      </c>
      <c r="J29" s="360">
        <f>SUM(K29:O29)</f>
        <v>9237750</v>
      </c>
      <c r="K29" s="356">
        <v>1405000</v>
      </c>
      <c r="L29" s="356">
        <v>5543100</v>
      </c>
      <c r="M29" s="356">
        <v>600000</v>
      </c>
      <c r="N29" s="356">
        <v>1119650</v>
      </c>
      <c r="O29" s="142">
        <v>570000</v>
      </c>
    </row>
    <row r="30" spans="2:15" s="141" customFormat="1" ht="17.25" thickBot="1" x14ac:dyDescent="0.35">
      <c r="B30" s="387"/>
      <c r="C30" s="329" t="s">
        <v>889</v>
      </c>
      <c r="D30" s="360">
        <f>SUM(E30:I30)</f>
        <v>202467300</v>
      </c>
      <c r="E30" s="356">
        <f>E27+E29</f>
        <v>60391591</v>
      </c>
      <c r="F30" s="356">
        <f t="shared" ref="F30:I30" si="42">F27+F29</f>
        <v>70506446</v>
      </c>
      <c r="G30" s="356">
        <f t="shared" si="42"/>
        <v>7604267</v>
      </c>
      <c r="H30" s="356">
        <f t="shared" si="42"/>
        <v>27173486</v>
      </c>
      <c r="I30" s="356">
        <f t="shared" si="42"/>
        <v>36791510</v>
      </c>
      <c r="J30" s="360">
        <f>SUM(K30:O30)</f>
        <v>133812797</v>
      </c>
      <c r="K30" s="356">
        <f>K29+K27</f>
        <v>55387879</v>
      </c>
      <c r="L30" s="356">
        <f t="shared" ref="L30:O30" si="43">L29+L27</f>
        <v>41790846</v>
      </c>
      <c r="M30" s="356">
        <f t="shared" si="43"/>
        <v>2600000</v>
      </c>
      <c r="N30" s="356">
        <f t="shared" si="43"/>
        <v>6290970</v>
      </c>
      <c r="O30" s="142">
        <f t="shared" si="43"/>
        <v>27743102</v>
      </c>
    </row>
    <row r="31" spans="2:15" s="141" customFormat="1" ht="17.25" thickBot="1" x14ac:dyDescent="0.35">
      <c r="B31" s="387"/>
      <c r="C31" s="330" t="s">
        <v>3</v>
      </c>
      <c r="D31" s="361">
        <f t="shared" ref="D31" si="44">SUM(E31:I31)</f>
        <v>68654503</v>
      </c>
      <c r="E31" s="362">
        <f>E30-K30</f>
        <v>5003712</v>
      </c>
      <c r="F31" s="362">
        <f t="shared" ref="F31" si="45">F30-L30</f>
        <v>28715600</v>
      </c>
      <c r="G31" s="362">
        <f t="shared" ref="G31" si="46">G30-M30</f>
        <v>5004267</v>
      </c>
      <c r="H31" s="362">
        <f t="shared" ref="H31" si="47">H30-N30</f>
        <v>20882516</v>
      </c>
      <c r="I31" s="362">
        <f t="shared" ref="I31" si="48">I30-O30</f>
        <v>9048408</v>
      </c>
      <c r="J31" s="388"/>
      <c r="K31" s="389"/>
      <c r="L31" s="389"/>
      <c r="M31" s="389"/>
      <c r="N31" s="389"/>
      <c r="O31" s="390"/>
    </row>
    <row r="33" spans="1:7" x14ac:dyDescent="0.3">
      <c r="B33" s="363" t="s">
        <v>931</v>
      </c>
      <c r="C33" s="91"/>
      <c r="E33" s="91" t="s">
        <v>911</v>
      </c>
      <c r="G33" s="91"/>
    </row>
    <row r="34" spans="1:7" x14ac:dyDescent="0.3">
      <c r="B34" s="91" t="s">
        <v>910</v>
      </c>
      <c r="C34" s="91"/>
      <c r="D34" s="91"/>
      <c r="E34" s="91" t="s">
        <v>912</v>
      </c>
      <c r="G34" s="91"/>
    </row>
    <row r="35" spans="1:7" x14ac:dyDescent="0.3">
      <c r="B35" s="91" t="s">
        <v>913</v>
      </c>
      <c r="C35" s="91"/>
      <c r="D35" s="91"/>
      <c r="E35" s="91" t="s">
        <v>914</v>
      </c>
      <c r="G35" s="91"/>
    </row>
    <row r="36" spans="1:7" x14ac:dyDescent="0.3">
      <c r="B36" s="91" t="s">
        <v>915</v>
      </c>
      <c r="C36" s="91"/>
      <c r="D36" s="91"/>
      <c r="E36" s="91" t="s">
        <v>916</v>
      </c>
      <c r="G36" s="91"/>
    </row>
    <row r="37" spans="1:7" x14ac:dyDescent="0.3">
      <c r="B37" s="91" t="s">
        <v>917</v>
      </c>
      <c r="C37" s="91"/>
      <c r="D37" s="91"/>
      <c r="E37" s="91"/>
      <c r="F37" s="91"/>
      <c r="G37" s="91"/>
    </row>
    <row r="38" spans="1:7" x14ac:dyDescent="0.3">
      <c r="A38" s="91"/>
      <c r="B38" s="91"/>
      <c r="C38" s="91"/>
      <c r="D38" s="91"/>
      <c r="E38" s="91"/>
      <c r="F38" s="91"/>
      <c r="G38" s="91"/>
    </row>
  </sheetData>
  <mergeCells count="22">
    <mergeCell ref="B2:O2"/>
    <mergeCell ref="B8:B10"/>
    <mergeCell ref="J10:O10"/>
    <mergeCell ref="B5:C6"/>
    <mergeCell ref="D5:I5"/>
    <mergeCell ref="J5:O5"/>
    <mergeCell ref="B7:C7"/>
    <mergeCell ref="J7:O7"/>
    <mergeCell ref="B11:B13"/>
    <mergeCell ref="J13:O13"/>
    <mergeCell ref="B23:B25"/>
    <mergeCell ref="J25:O25"/>
    <mergeCell ref="B20:B22"/>
    <mergeCell ref="J22:O22"/>
    <mergeCell ref="B17:B19"/>
    <mergeCell ref="J19:O19"/>
    <mergeCell ref="B29:B31"/>
    <mergeCell ref="J31:O31"/>
    <mergeCell ref="B26:B28"/>
    <mergeCell ref="J28:O28"/>
    <mergeCell ref="B14:B16"/>
    <mergeCell ref="J16:O16"/>
  </mergeCells>
  <phoneticPr fontId="11" type="noConversion"/>
  <printOptions horizontalCentered="1"/>
  <pageMargins left="0.47244094488188981" right="0.15748031496062992" top="0.3937007874015748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9"/>
  <sheetViews>
    <sheetView zoomScaleNormal="100" workbookViewId="0">
      <selection activeCell="L10" sqref="L10"/>
    </sheetView>
  </sheetViews>
  <sheetFormatPr defaultRowHeight="16.5" x14ac:dyDescent="0.3"/>
  <cols>
    <col min="1" max="1" width="6.75" style="90" customWidth="1"/>
    <col min="2" max="2" width="11.25" style="90" customWidth="1"/>
    <col min="3" max="3" width="32.375" style="91" customWidth="1"/>
    <col min="4" max="4" width="12.375" style="92" bestFit="1" customWidth="1"/>
    <col min="5" max="5" width="11" style="91" customWidth="1"/>
    <col min="6" max="6" width="46" style="91" customWidth="1"/>
    <col min="7" max="7" width="12.25" style="91" customWidth="1"/>
    <col min="8" max="16384" width="9" style="141"/>
  </cols>
  <sheetData>
    <row r="1" spans="1:7" s="112" customFormat="1" ht="36" customHeight="1" thickBot="1" x14ac:dyDescent="0.35">
      <c r="A1" s="111"/>
      <c r="B1" s="461" t="s">
        <v>922</v>
      </c>
      <c r="C1" s="461"/>
      <c r="D1" s="461"/>
      <c r="E1" s="461"/>
      <c r="F1" s="461"/>
      <c r="G1" s="461"/>
    </row>
    <row r="2" spans="1:7" ht="17.25" thickBot="1" x14ac:dyDescent="0.35">
      <c r="A2" s="332"/>
      <c r="B2" s="462" t="s">
        <v>870</v>
      </c>
      <c r="C2" s="463"/>
      <c r="D2" s="464"/>
      <c r="E2" s="462" t="s">
        <v>869</v>
      </c>
      <c r="F2" s="463"/>
      <c r="G2" s="464"/>
    </row>
    <row r="3" spans="1:7" x14ac:dyDescent="0.3">
      <c r="A3" s="144"/>
      <c r="B3" s="465" t="s">
        <v>868</v>
      </c>
      <c r="C3" s="466"/>
      <c r="D3" s="33" t="s">
        <v>867</v>
      </c>
      <c r="E3" s="465" t="s">
        <v>868</v>
      </c>
      <c r="F3" s="466"/>
      <c r="G3" s="34" t="s">
        <v>867</v>
      </c>
    </row>
    <row r="4" spans="1:7" ht="17.25" thickBot="1" x14ac:dyDescent="0.35">
      <c r="A4" s="333"/>
      <c r="B4" s="467" t="s">
        <v>881</v>
      </c>
      <c r="C4" s="468"/>
      <c r="D4" s="337">
        <f>D5+D257</f>
        <v>75935013</v>
      </c>
      <c r="E4" s="335"/>
      <c r="F4" s="334"/>
      <c r="G4" s="336"/>
    </row>
    <row r="5" spans="1:7" ht="17.25" thickBot="1" x14ac:dyDescent="0.35">
      <c r="A5" s="432" t="s">
        <v>866</v>
      </c>
      <c r="B5" s="434" t="s">
        <v>871</v>
      </c>
      <c r="C5" s="435"/>
      <c r="D5" s="23">
        <f>SUM(D6:D10)</f>
        <v>52452313</v>
      </c>
      <c r="E5" s="460" t="s">
        <v>713</v>
      </c>
      <c r="F5" s="434"/>
      <c r="G5" s="20"/>
    </row>
    <row r="6" spans="1:7" ht="17.100000000000001" customHeight="1" thickTop="1" x14ac:dyDescent="0.3">
      <c r="A6" s="433"/>
      <c r="B6" s="143" t="s">
        <v>872</v>
      </c>
      <c r="C6" s="19" t="s">
        <v>873</v>
      </c>
      <c r="D6" s="148">
        <v>1878712</v>
      </c>
      <c r="E6" s="469" t="s">
        <v>878</v>
      </c>
      <c r="F6" s="470"/>
      <c r="G6" s="471"/>
    </row>
    <row r="7" spans="1:7" ht="17.100000000000001" customHeight="1" x14ac:dyDescent="0.3">
      <c r="A7" s="433"/>
      <c r="B7" s="355" t="s">
        <v>874</v>
      </c>
      <c r="C7" s="110" t="s">
        <v>873</v>
      </c>
      <c r="D7" s="147">
        <v>6470267</v>
      </c>
      <c r="E7" s="472"/>
      <c r="F7" s="473"/>
      <c r="G7" s="474"/>
    </row>
    <row r="8" spans="1:7" ht="17.100000000000001" customHeight="1" x14ac:dyDescent="0.3">
      <c r="A8" s="433"/>
      <c r="B8" s="355" t="s">
        <v>877</v>
      </c>
      <c r="C8" s="145" t="s">
        <v>890</v>
      </c>
      <c r="D8" s="146">
        <v>15438446</v>
      </c>
      <c r="E8" s="472"/>
      <c r="F8" s="473"/>
      <c r="G8" s="474"/>
    </row>
    <row r="9" spans="1:7" ht="29.25" customHeight="1" x14ac:dyDescent="0.3">
      <c r="A9" s="433"/>
      <c r="B9" s="355" t="s">
        <v>875</v>
      </c>
      <c r="C9" s="21" t="s">
        <v>873</v>
      </c>
      <c r="D9" s="142">
        <v>17291402</v>
      </c>
      <c r="E9" s="472"/>
      <c r="F9" s="473"/>
      <c r="G9" s="474"/>
    </row>
    <row r="10" spans="1:7" ht="17.25" thickBot="1" x14ac:dyDescent="0.35">
      <c r="A10" s="433"/>
      <c r="B10" s="355" t="s">
        <v>876</v>
      </c>
      <c r="C10" s="21" t="s">
        <v>873</v>
      </c>
      <c r="D10" s="142">
        <v>11373486</v>
      </c>
      <c r="E10" s="472"/>
      <c r="F10" s="473"/>
      <c r="G10" s="474"/>
    </row>
    <row r="11" spans="1:7" ht="17.25" hidden="1" customHeight="1" thickBot="1" x14ac:dyDescent="0.35">
      <c r="A11" s="410" t="s">
        <v>865</v>
      </c>
      <c r="B11" s="477" t="s">
        <v>714</v>
      </c>
      <c r="C11" s="478"/>
      <c r="D11" s="162">
        <f>SUM(D12:D21)</f>
        <v>19207000</v>
      </c>
      <c r="E11" s="479" t="s">
        <v>713</v>
      </c>
      <c r="F11" s="478"/>
      <c r="G11" s="163">
        <f>SUM(G12:G34)</f>
        <v>17001805</v>
      </c>
    </row>
    <row r="12" spans="1:7" ht="17.100000000000001" hidden="1" customHeight="1" thickTop="1" x14ac:dyDescent="0.3">
      <c r="A12" s="430"/>
      <c r="B12" s="441" t="s">
        <v>712</v>
      </c>
      <c r="C12" s="164" t="s">
        <v>573</v>
      </c>
      <c r="D12" s="165">
        <v>590000</v>
      </c>
      <c r="E12" s="480" t="s">
        <v>712</v>
      </c>
      <c r="F12" s="166" t="s">
        <v>573</v>
      </c>
      <c r="G12" s="167">
        <v>555000</v>
      </c>
    </row>
    <row r="13" spans="1:7" ht="16.5" hidden="1" customHeight="1" x14ac:dyDescent="0.3">
      <c r="A13" s="430"/>
      <c r="B13" s="440"/>
      <c r="C13" s="168" t="s">
        <v>306</v>
      </c>
      <c r="D13" s="169">
        <v>1530000</v>
      </c>
      <c r="E13" s="481"/>
      <c r="F13" s="170" t="s">
        <v>306</v>
      </c>
      <c r="G13" s="171">
        <v>1530000</v>
      </c>
    </row>
    <row r="14" spans="1:7" ht="17.100000000000001" hidden="1" customHeight="1" x14ac:dyDescent="0.3">
      <c r="A14" s="430"/>
      <c r="B14" s="172" t="s">
        <v>707</v>
      </c>
      <c r="C14" s="173" t="s">
        <v>710</v>
      </c>
      <c r="D14" s="174">
        <v>146000</v>
      </c>
      <c r="E14" s="351" t="s">
        <v>707</v>
      </c>
      <c r="F14" s="159" t="s">
        <v>855</v>
      </c>
      <c r="G14" s="171">
        <v>150000</v>
      </c>
    </row>
    <row r="15" spans="1:7" ht="17.100000000000001" hidden="1" customHeight="1" x14ac:dyDescent="0.3">
      <c r="A15" s="430"/>
      <c r="B15" s="172" t="s">
        <v>703</v>
      </c>
      <c r="C15" s="173" t="s">
        <v>703</v>
      </c>
      <c r="D15" s="175">
        <v>10000000</v>
      </c>
      <c r="E15" s="445" t="s">
        <v>703</v>
      </c>
      <c r="F15" s="159" t="s">
        <v>841</v>
      </c>
      <c r="G15" s="171">
        <v>750000</v>
      </c>
    </row>
    <row r="16" spans="1:7" ht="17.100000000000001" hidden="1" customHeight="1" x14ac:dyDescent="0.3">
      <c r="A16" s="430"/>
      <c r="B16" s="457" t="s">
        <v>709</v>
      </c>
      <c r="C16" s="173" t="s">
        <v>852</v>
      </c>
      <c r="D16" s="169">
        <v>1941000</v>
      </c>
      <c r="E16" s="446"/>
      <c r="F16" s="159" t="s">
        <v>853</v>
      </c>
      <c r="G16" s="171">
        <v>1502000</v>
      </c>
    </row>
    <row r="17" spans="1:7" ht="17.100000000000001" hidden="1" customHeight="1" x14ac:dyDescent="0.3">
      <c r="A17" s="430"/>
      <c r="B17" s="458"/>
      <c r="C17" s="173"/>
      <c r="D17" s="169"/>
      <c r="E17" s="447"/>
      <c r="F17" s="176" t="s">
        <v>851</v>
      </c>
      <c r="G17" s="171">
        <v>58370</v>
      </c>
    </row>
    <row r="18" spans="1:7" ht="17.100000000000001" hidden="1" customHeight="1" x14ac:dyDescent="0.3">
      <c r="A18" s="430"/>
      <c r="B18" s="458"/>
      <c r="C18" s="177"/>
      <c r="D18" s="178"/>
      <c r="E18" s="459" t="s">
        <v>709</v>
      </c>
      <c r="F18" s="170" t="s">
        <v>864</v>
      </c>
      <c r="G18" s="179">
        <v>450000</v>
      </c>
    </row>
    <row r="19" spans="1:7" ht="17.100000000000001" hidden="1" customHeight="1" x14ac:dyDescent="0.3">
      <c r="A19" s="430"/>
      <c r="B19" s="438" t="s">
        <v>705</v>
      </c>
      <c r="C19" s="160" t="s">
        <v>274</v>
      </c>
      <c r="D19" s="169">
        <v>4000000</v>
      </c>
      <c r="E19" s="459"/>
      <c r="F19" s="159" t="s">
        <v>753</v>
      </c>
      <c r="G19" s="171">
        <v>534000</v>
      </c>
    </row>
    <row r="20" spans="1:7" ht="17.100000000000001" hidden="1" customHeight="1" x14ac:dyDescent="0.3">
      <c r="A20" s="430"/>
      <c r="B20" s="442"/>
      <c r="C20" s="160" t="s">
        <v>863</v>
      </c>
      <c r="D20" s="180">
        <v>1000000</v>
      </c>
      <c r="E20" s="459"/>
      <c r="F20" s="176" t="s">
        <v>850</v>
      </c>
      <c r="G20" s="181">
        <v>80000</v>
      </c>
    </row>
    <row r="21" spans="1:7" ht="17.100000000000001" hidden="1" customHeight="1" x14ac:dyDescent="0.3">
      <c r="A21" s="430"/>
      <c r="B21" s="444" t="s">
        <v>727</v>
      </c>
      <c r="C21" s="444"/>
      <c r="D21" s="448"/>
      <c r="E21" s="459"/>
      <c r="F21" s="176" t="s">
        <v>792</v>
      </c>
      <c r="G21" s="171">
        <v>5620</v>
      </c>
    </row>
    <row r="22" spans="1:7" ht="17.100000000000001" hidden="1" customHeight="1" x14ac:dyDescent="0.3">
      <c r="A22" s="430"/>
      <c r="B22" s="444"/>
      <c r="C22" s="444"/>
      <c r="D22" s="448"/>
      <c r="E22" s="459"/>
      <c r="F22" s="176" t="s">
        <v>862</v>
      </c>
      <c r="G22" s="171">
        <v>224250</v>
      </c>
    </row>
    <row r="23" spans="1:7" ht="17.100000000000001" hidden="1" customHeight="1" x14ac:dyDescent="0.3">
      <c r="A23" s="430"/>
      <c r="B23" s="444"/>
      <c r="C23" s="444"/>
      <c r="D23" s="448"/>
      <c r="E23" s="459"/>
      <c r="F23" s="176" t="s">
        <v>861</v>
      </c>
      <c r="G23" s="171">
        <v>16000</v>
      </c>
    </row>
    <row r="24" spans="1:7" ht="17.100000000000001" hidden="1" customHeight="1" x14ac:dyDescent="0.3">
      <c r="A24" s="430"/>
      <c r="B24" s="444"/>
      <c r="C24" s="444"/>
      <c r="D24" s="448"/>
      <c r="E24" s="459"/>
      <c r="F24" s="176" t="s">
        <v>791</v>
      </c>
      <c r="G24" s="171">
        <v>3060000</v>
      </c>
    </row>
    <row r="25" spans="1:7" ht="17.100000000000001" hidden="1" customHeight="1" x14ac:dyDescent="0.3">
      <c r="A25" s="430"/>
      <c r="B25" s="444"/>
      <c r="C25" s="444"/>
      <c r="D25" s="448"/>
      <c r="E25" s="459"/>
      <c r="F25" s="176" t="s">
        <v>755</v>
      </c>
      <c r="G25" s="171">
        <v>1016320</v>
      </c>
    </row>
    <row r="26" spans="1:7" ht="17.100000000000001" hidden="1" customHeight="1" x14ac:dyDescent="0.3">
      <c r="A26" s="430"/>
      <c r="B26" s="444"/>
      <c r="C26" s="444"/>
      <c r="D26" s="448"/>
      <c r="E26" s="459"/>
      <c r="F26" s="176" t="s">
        <v>860</v>
      </c>
      <c r="G26" s="171">
        <v>253000</v>
      </c>
    </row>
    <row r="27" spans="1:7" ht="17.100000000000001" hidden="1" customHeight="1" x14ac:dyDescent="0.3">
      <c r="A27" s="430"/>
      <c r="B27" s="444"/>
      <c r="C27" s="444"/>
      <c r="D27" s="448"/>
      <c r="E27" s="459"/>
      <c r="F27" s="170" t="s">
        <v>722</v>
      </c>
      <c r="G27" s="171">
        <v>175000</v>
      </c>
    </row>
    <row r="28" spans="1:7" ht="17.100000000000001" hidden="1" customHeight="1" x14ac:dyDescent="0.3">
      <c r="A28" s="430"/>
      <c r="B28" s="444"/>
      <c r="C28" s="444"/>
      <c r="D28" s="448"/>
      <c r="E28" s="454" t="s">
        <v>705</v>
      </c>
      <c r="F28" s="170" t="s">
        <v>266</v>
      </c>
      <c r="G28" s="179">
        <v>2576640</v>
      </c>
    </row>
    <row r="29" spans="1:7" ht="17.100000000000001" hidden="1" customHeight="1" x14ac:dyDescent="0.3">
      <c r="A29" s="430"/>
      <c r="B29" s="444"/>
      <c r="C29" s="444"/>
      <c r="D29" s="448"/>
      <c r="E29" s="455"/>
      <c r="F29" s="176" t="s">
        <v>763</v>
      </c>
      <c r="G29" s="171">
        <v>999000</v>
      </c>
    </row>
    <row r="30" spans="1:7" ht="17.100000000000001" hidden="1" customHeight="1" x14ac:dyDescent="0.3">
      <c r="A30" s="430"/>
      <c r="B30" s="444"/>
      <c r="C30" s="444"/>
      <c r="D30" s="448"/>
      <c r="E30" s="455"/>
      <c r="F30" s="170" t="s">
        <v>859</v>
      </c>
      <c r="G30" s="179">
        <v>823640</v>
      </c>
    </row>
    <row r="31" spans="1:7" ht="17.100000000000001" hidden="1" customHeight="1" x14ac:dyDescent="0.3">
      <c r="A31" s="430"/>
      <c r="B31" s="444"/>
      <c r="C31" s="444"/>
      <c r="D31" s="448"/>
      <c r="E31" s="455"/>
      <c r="F31" s="170" t="s">
        <v>835</v>
      </c>
      <c r="G31" s="179">
        <v>2000000</v>
      </c>
    </row>
    <row r="32" spans="1:7" ht="17.25" hidden="1" thickBot="1" x14ac:dyDescent="0.35">
      <c r="A32" s="430"/>
      <c r="B32" s="444"/>
      <c r="C32" s="444"/>
      <c r="D32" s="448"/>
      <c r="E32" s="455"/>
      <c r="F32" s="170" t="s">
        <v>858</v>
      </c>
      <c r="G32" s="179">
        <v>1375</v>
      </c>
    </row>
    <row r="33" spans="1:7" ht="17.25" hidden="1" thickBot="1" x14ac:dyDescent="0.35">
      <c r="A33" s="430"/>
      <c r="B33" s="444"/>
      <c r="C33" s="444"/>
      <c r="D33" s="448"/>
      <c r="E33" s="455"/>
      <c r="F33" s="170" t="s">
        <v>857</v>
      </c>
      <c r="G33" s="179">
        <v>4590</v>
      </c>
    </row>
    <row r="34" spans="1:7" ht="17.25" hidden="1" thickBot="1" x14ac:dyDescent="0.35">
      <c r="A34" s="431"/>
      <c r="B34" s="449"/>
      <c r="C34" s="449"/>
      <c r="D34" s="450"/>
      <c r="E34" s="456"/>
      <c r="F34" s="182" t="s">
        <v>704</v>
      </c>
      <c r="G34" s="183">
        <v>237000</v>
      </c>
    </row>
    <row r="35" spans="1:7" ht="17.25" hidden="1" thickBot="1" x14ac:dyDescent="0.35">
      <c r="A35" s="410" t="s">
        <v>856</v>
      </c>
      <c r="B35" s="477" t="s">
        <v>714</v>
      </c>
      <c r="C35" s="478"/>
      <c r="D35" s="162">
        <f>SUM(D36:D45)</f>
        <v>17850834</v>
      </c>
      <c r="E35" s="452" t="s">
        <v>713</v>
      </c>
      <c r="F35" s="453"/>
      <c r="G35" s="184">
        <f>SUM(G36:G54)</f>
        <v>10375354</v>
      </c>
    </row>
    <row r="36" spans="1:7" ht="18" hidden="1" thickTop="1" thickBot="1" x14ac:dyDescent="0.35">
      <c r="A36" s="430"/>
      <c r="B36" s="441" t="s">
        <v>712</v>
      </c>
      <c r="C36" s="185" t="s">
        <v>573</v>
      </c>
      <c r="D36" s="186">
        <v>485000</v>
      </c>
      <c r="E36" s="482" t="s">
        <v>712</v>
      </c>
      <c r="F36" s="187" t="s">
        <v>573</v>
      </c>
      <c r="G36" s="188">
        <v>355000</v>
      </c>
    </row>
    <row r="37" spans="1:7" ht="17.25" hidden="1" thickBot="1" x14ac:dyDescent="0.35">
      <c r="A37" s="430"/>
      <c r="B37" s="440"/>
      <c r="C37" s="168" t="s">
        <v>306</v>
      </c>
      <c r="D37" s="189">
        <v>1575924</v>
      </c>
      <c r="E37" s="483"/>
      <c r="F37" s="190" t="s">
        <v>306</v>
      </c>
      <c r="G37" s="191">
        <v>1575924</v>
      </c>
    </row>
    <row r="38" spans="1:7" ht="17.25" hidden="1" thickBot="1" x14ac:dyDescent="0.35">
      <c r="A38" s="430"/>
      <c r="B38" s="440"/>
      <c r="C38" s="164" t="s">
        <v>5</v>
      </c>
      <c r="D38" s="192">
        <v>13700000</v>
      </c>
      <c r="E38" s="158" t="s">
        <v>707</v>
      </c>
      <c r="F38" s="159" t="s">
        <v>855</v>
      </c>
      <c r="G38" s="180">
        <v>150000</v>
      </c>
    </row>
    <row r="39" spans="1:7" ht="17.25" hidden="1" thickBot="1" x14ac:dyDescent="0.35">
      <c r="A39" s="430"/>
      <c r="B39" s="440"/>
      <c r="C39" s="168" t="s">
        <v>304</v>
      </c>
      <c r="D39" s="189">
        <v>5000</v>
      </c>
      <c r="E39" s="193"/>
      <c r="F39" s="194"/>
      <c r="G39" s="180"/>
    </row>
    <row r="40" spans="1:7" ht="15.75" hidden="1" customHeight="1" x14ac:dyDescent="0.3">
      <c r="A40" s="430"/>
      <c r="B40" s="172" t="s">
        <v>707</v>
      </c>
      <c r="C40" s="173" t="s">
        <v>710</v>
      </c>
      <c r="D40" s="195">
        <v>241000</v>
      </c>
      <c r="E40" s="438" t="s">
        <v>703</v>
      </c>
      <c r="F40" s="159" t="s">
        <v>841</v>
      </c>
      <c r="G40" s="171">
        <v>750000</v>
      </c>
    </row>
    <row r="41" spans="1:7" ht="17.25" hidden="1" thickBot="1" x14ac:dyDescent="0.35">
      <c r="A41" s="430"/>
      <c r="B41" s="344" t="s">
        <v>703</v>
      </c>
      <c r="C41" s="173" t="s">
        <v>854</v>
      </c>
      <c r="D41" s="195">
        <v>900000</v>
      </c>
      <c r="E41" s="440"/>
      <c r="F41" s="159" t="s">
        <v>853</v>
      </c>
      <c r="G41" s="171">
        <v>1502000</v>
      </c>
    </row>
    <row r="42" spans="1:7" ht="16.5" hidden="1" customHeight="1" x14ac:dyDescent="0.3">
      <c r="A42" s="430"/>
      <c r="B42" s="438" t="s">
        <v>709</v>
      </c>
      <c r="C42" s="173" t="s">
        <v>852</v>
      </c>
      <c r="D42" s="195">
        <v>943910</v>
      </c>
      <c r="E42" s="442"/>
      <c r="F42" s="176" t="s">
        <v>851</v>
      </c>
      <c r="G42" s="171">
        <v>58370</v>
      </c>
    </row>
    <row r="43" spans="1:7" ht="16.5" hidden="1" customHeight="1" x14ac:dyDescent="0.3">
      <c r="A43" s="430"/>
      <c r="B43" s="440"/>
      <c r="C43" s="196"/>
      <c r="D43" s="197"/>
      <c r="E43" s="422" t="s">
        <v>709</v>
      </c>
      <c r="F43" s="159" t="s">
        <v>753</v>
      </c>
      <c r="G43" s="180">
        <v>881380</v>
      </c>
    </row>
    <row r="44" spans="1:7" ht="17.25" hidden="1" thickBot="1" x14ac:dyDescent="0.35">
      <c r="A44" s="430"/>
      <c r="B44" s="457" t="s">
        <v>727</v>
      </c>
      <c r="C44" s="457"/>
      <c r="D44" s="475"/>
      <c r="E44" s="437"/>
      <c r="F44" s="159" t="s">
        <v>850</v>
      </c>
      <c r="G44" s="180">
        <v>260000</v>
      </c>
    </row>
    <row r="45" spans="1:7" ht="17.25" hidden="1" thickBot="1" x14ac:dyDescent="0.35">
      <c r="A45" s="430"/>
      <c r="B45" s="458"/>
      <c r="C45" s="458"/>
      <c r="D45" s="476"/>
      <c r="E45" s="437"/>
      <c r="F45" s="159" t="s">
        <v>849</v>
      </c>
      <c r="G45" s="180">
        <v>2440</v>
      </c>
    </row>
    <row r="46" spans="1:7" ht="17.25" hidden="1" thickBot="1" x14ac:dyDescent="0.35">
      <c r="A46" s="430"/>
      <c r="B46" s="458"/>
      <c r="C46" s="458"/>
      <c r="D46" s="476"/>
      <c r="E46" s="437"/>
      <c r="F46" s="159" t="s">
        <v>848</v>
      </c>
      <c r="G46" s="180">
        <v>256500</v>
      </c>
    </row>
    <row r="47" spans="1:7" ht="17.25" hidden="1" thickBot="1" x14ac:dyDescent="0.35">
      <c r="A47" s="430"/>
      <c r="B47" s="458"/>
      <c r="C47" s="458"/>
      <c r="D47" s="476"/>
      <c r="E47" s="437"/>
      <c r="F47" s="159" t="s">
        <v>847</v>
      </c>
      <c r="G47" s="180">
        <v>173000</v>
      </c>
    </row>
    <row r="48" spans="1:7" ht="17.25" hidden="1" thickBot="1" x14ac:dyDescent="0.35">
      <c r="A48" s="430"/>
      <c r="B48" s="458"/>
      <c r="C48" s="458"/>
      <c r="D48" s="476"/>
      <c r="E48" s="437"/>
      <c r="F48" s="159" t="s">
        <v>846</v>
      </c>
      <c r="G48" s="180">
        <v>180000</v>
      </c>
    </row>
    <row r="49" spans="1:7" ht="17.25" hidden="1" thickBot="1" x14ac:dyDescent="0.35">
      <c r="A49" s="430"/>
      <c r="B49" s="458"/>
      <c r="C49" s="458"/>
      <c r="D49" s="476"/>
      <c r="E49" s="437"/>
      <c r="F49" s="159" t="s">
        <v>845</v>
      </c>
      <c r="G49" s="180">
        <v>86150</v>
      </c>
    </row>
    <row r="50" spans="1:7" ht="17.25" hidden="1" thickBot="1" x14ac:dyDescent="0.35">
      <c r="A50" s="430"/>
      <c r="B50" s="458"/>
      <c r="C50" s="458"/>
      <c r="D50" s="476"/>
      <c r="E50" s="437"/>
      <c r="F50" s="170" t="s">
        <v>722</v>
      </c>
      <c r="G50" s="180">
        <v>368980</v>
      </c>
    </row>
    <row r="51" spans="1:7" ht="17.25" hidden="1" thickBot="1" x14ac:dyDescent="0.35">
      <c r="A51" s="430"/>
      <c r="B51" s="458"/>
      <c r="C51" s="458"/>
      <c r="D51" s="476"/>
      <c r="E51" s="421" t="s">
        <v>705</v>
      </c>
      <c r="F51" s="170" t="s">
        <v>844</v>
      </c>
      <c r="G51" s="189">
        <v>370650</v>
      </c>
    </row>
    <row r="52" spans="1:7" ht="17.25" hidden="1" thickBot="1" x14ac:dyDescent="0.35">
      <c r="A52" s="156"/>
      <c r="B52" s="347"/>
      <c r="C52" s="347"/>
      <c r="D52" s="348"/>
      <c r="E52" s="437"/>
      <c r="F52" s="170" t="s">
        <v>266</v>
      </c>
      <c r="G52" s="180">
        <v>3096700</v>
      </c>
    </row>
    <row r="53" spans="1:7" ht="17.25" hidden="1" thickBot="1" x14ac:dyDescent="0.35">
      <c r="A53" s="156"/>
      <c r="B53" s="347"/>
      <c r="C53" s="347"/>
      <c r="D53" s="348"/>
      <c r="E53" s="437"/>
      <c r="F53" s="198" t="s">
        <v>704</v>
      </c>
      <c r="G53" s="199">
        <v>307260</v>
      </c>
    </row>
    <row r="54" spans="1:7" ht="17.25" hidden="1" thickBot="1" x14ac:dyDescent="0.35">
      <c r="A54" s="157"/>
      <c r="B54" s="200"/>
      <c r="C54" s="200"/>
      <c r="D54" s="201"/>
      <c r="E54" s="451"/>
      <c r="F54" s="202" t="s">
        <v>843</v>
      </c>
      <c r="G54" s="203">
        <v>1000</v>
      </c>
    </row>
    <row r="55" spans="1:7" ht="17.25" hidden="1" thickBot="1" x14ac:dyDescent="0.35">
      <c r="A55" s="410" t="s">
        <v>842</v>
      </c>
      <c r="B55" s="477" t="s">
        <v>714</v>
      </c>
      <c r="C55" s="478"/>
      <c r="D55" s="204">
        <f>SUM(D56:D60)</f>
        <v>3257850</v>
      </c>
      <c r="E55" s="487" t="s">
        <v>713</v>
      </c>
      <c r="F55" s="477"/>
      <c r="G55" s="205">
        <f>SUM(G56:G73)</f>
        <v>11684275</v>
      </c>
    </row>
    <row r="56" spans="1:7" ht="18" hidden="1" thickTop="1" thickBot="1" x14ac:dyDescent="0.35">
      <c r="A56" s="430"/>
      <c r="B56" s="441" t="s">
        <v>712</v>
      </c>
      <c r="C56" s="164" t="s">
        <v>573</v>
      </c>
      <c r="D56" s="206">
        <v>465000</v>
      </c>
      <c r="E56" s="480" t="s">
        <v>711</v>
      </c>
      <c r="F56" s="207" t="s">
        <v>573</v>
      </c>
      <c r="G56" s="208">
        <f>585000</f>
        <v>585000</v>
      </c>
    </row>
    <row r="57" spans="1:7" ht="17.25" hidden="1" thickBot="1" x14ac:dyDescent="0.35">
      <c r="A57" s="430"/>
      <c r="B57" s="440"/>
      <c r="C57" s="168" t="s">
        <v>306</v>
      </c>
      <c r="D57" s="209">
        <v>1410000</v>
      </c>
      <c r="E57" s="481"/>
      <c r="F57" s="161" t="s">
        <v>306</v>
      </c>
      <c r="G57" s="210">
        <v>1410000</v>
      </c>
    </row>
    <row r="58" spans="1:7" ht="17.25" hidden="1" thickBot="1" x14ac:dyDescent="0.35">
      <c r="A58" s="430"/>
      <c r="B58" s="172" t="s">
        <v>707</v>
      </c>
      <c r="C58" s="173" t="s">
        <v>710</v>
      </c>
      <c r="D58" s="211">
        <v>186000</v>
      </c>
      <c r="E58" s="351" t="s">
        <v>707</v>
      </c>
      <c r="F58" s="161" t="s">
        <v>706</v>
      </c>
      <c r="G58" s="210">
        <v>300000</v>
      </c>
    </row>
    <row r="59" spans="1:7" ht="17.25" hidden="1" thickBot="1" x14ac:dyDescent="0.35">
      <c r="A59" s="430"/>
      <c r="B59" s="344" t="s">
        <v>703</v>
      </c>
      <c r="C59" s="173" t="s">
        <v>703</v>
      </c>
      <c r="D59" s="195">
        <v>0</v>
      </c>
      <c r="E59" s="459" t="s">
        <v>703</v>
      </c>
      <c r="F59" s="161" t="s">
        <v>841</v>
      </c>
      <c r="G59" s="210">
        <v>0</v>
      </c>
    </row>
    <row r="60" spans="1:7" ht="27.75" hidden="1" thickBot="1" x14ac:dyDescent="0.35">
      <c r="A60" s="430"/>
      <c r="B60" s="172" t="s">
        <v>709</v>
      </c>
      <c r="C60" s="173" t="s">
        <v>708</v>
      </c>
      <c r="D60" s="212">
        <v>1196850</v>
      </c>
      <c r="E60" s="459"/>
      <c r="F60" s="161" t="s">
        <v>573</v>
      </c>
      <c r="G60" s="210">
        <v>200000</v>
      </c>
    </row>
    <row r="61" spans="1:7" ht="16.5" hidden="1" customHeight="1" x14ac:dyDescent="0.3">
      <c r="A61" s="430"/>
      <c r="B61" s="422" t="s">
        <v>727</v>
      </c>
      <c r="C61" s="422"/>
      <c r="D61" s="485"/>
      <c r="E61" s="459"/>
      <c r="F61" s="170" t="s">
        <v>791</v>
      </c>
      <c r="G61" s="210">
        <v>100000</v>
      </c>
    </row>
    <row r="62" spans="1:7" ht="17.25" hidden="1" thickBot="1" x14ac:dyDescent="0.35">
      <c r="A62" s="430"/>
      <c r="B62" s="444"/>
      <c r="C62" s="444"/>
      <c r="D62" s="448"/>
      <c r="E62" s="459"/>
      <c r="F62" s="170" t="s">
        <v>836</v>
      </c>
      <c r="G62" s="213">
        <v>260000</v>
      </c>
    </row>
    <row r="63" spans="1:7" ht="17.25" hidden="1" thickBot="1" x14ac:dyDescent="0.35">
      <c r="A63" s="430"/>
      <c r="B63" s="444"/>
      <c r="C63" s="444"/>
      <c r="D63" s="448"/>
      <c r="E63" s="459"/>
      <c r="F63" s="214" t="s">
        <v>840</v>
      </c>
      <c r="G63" s="213">
        <v>300000</v>
      </c>
    </row>
    <row r="64" spans="1:7" ht="17.25" hidden="1" thickBot="1" x14ac:dyDescent="0.35">
      <c r="A64" s="430"/>
      <c r="B64" s="444"/>
      <c r="C64" s="444"/>
      <c r="D64" s="448"/>
      <c r="E64" s="459"/>
      <c r="F64" s="170" t="s">
        <v>839</v>
      </c>
      <c r="G64" s="210">
        <v>67570</v>
      </c>
    </row>
    <row r="65" spans="1:7" ht="17.25" hidden="1" thickBot="1" x14ac:dyDescent="0.35">
      <c r="A65" s="430"/>
      <c r="B65" s="444"/>
      <c r="C65" s="444"/>
      <c r="D65" s="448"/>
      <c r="E65" s="459"/>
      <c r="F65" s="215" t="s">
        <v>723</v>
      </c>
      <c r="G65" s="210">
        <v>5296250</v>
      </c>
    </row>
    <row r="66" spans="1:7" ht="17.25" hidden="1" thickBot="1" x14ac:dyDescent="0.35">
      <c r="A66" s="430"/>
      <c r="B66" s="444"/>
      <c r="C66" s="444"/>
      <c r="D66" s="448"/>
      <c r="E66" s="459"/>
      <c r="F66" s="215" t="s">
        <v>805</v>
      </c>
      <c r="G66" s="210">
        <v>20340</v>
      </c>
    </row>
    <row r="67" spans="1:7" ht="17.25" hidden="1" thickBot="1" x14ac:dyDescent="0.35">
      <c r="A67" s="430"/>
      <c r="B67" s="444"/>
      <c r="C67" s="444"/>
      <c r="D67" s="448"/>
      <c r="E67" s="484" t="s">
        <v>838</v>
      </c>
      <c r="F67" s="170" t="s">
        <v>791</v>
      </c>
      <c r="G67" s="210">
        <v>100000</v>
      </c>
    </row>
    <row r="68" spans="1:7" ht="17.25" hidden="1" thickBot="1" x14ac:dyDescent="0.35">
      <c r="A68" s="430"/>
      <c r="B68" s="444"/>
      <c r="C68" s="444"/>
      <c r="D68" s="448"/>
      <c r="E68" s="484"/>
      <c r="F68" s="170" t="s">
        <v>837</v>
      </c>
      <c r="G68" s="210">
        <v>203500</v>
      </c>
    </row>
    <row r="69" spans="1:7" ht="17.25" hidden="1" thickBot="1" x14ac:dyDescent="0.35">
      <c r="A69" s="430"/>
      <c r="B69" s="444"/>
      <c r="C69" s="444"/>
      <c r="D69" s="448"/>
      <c r="E69" s="484"/>
      <c r="F69" s="170" t="s">
        <v>836</v>
      </c>
      <c r="G69" s="213">
        <v>20000</v>
      </c>
    </row>
    <row r="70" spans="1:7" ht="17.25" hidden="1" thickBot="1" x14ac:dyDescent="0.35">
      <c r="A70" s="430"/>
      <c r="B70" s="444"/>
      <c r="C70" s="444"/>
      <c r="D70" s="448"/>
      <c r="E70" s="459" t="s">
        <v>705</v>
      </c>
      <c r="F70" s="215" t="s">
        <v>718</v>
      </c>
      <c r="G70" s="210">
        <v>1863715</v>
      </c>
    </row>
    <row r="71" spans="1:7" ht="17.25" hidden="1" thickBot="1" x14ac:dyDescent="0.35">
      <c r="A71" s="430"/>
      <c r="B71" s="444"/>
      <c r="C71" s="444"/>
      <c r="D71" s="448"/>
      <c r="E71" s="459"/>
      <c r="F71" s="170" t="s">
        <v>835</v>
      </c>
      <c r="G71" s="213">
        <v>0</v>
      </c>
    </row>
    <row r="72" spans="1:7" ht="17.25" hidden="1" thickBot="1" x14ac:dyDescent="0.35">
      <c r="A72" s="430"/>
      <c r="B72" s="444"/>
      <c r="C72" s="444"/>
      <c r="D72" s="448"/>
      <c r="E72" s="459"/>
      <c r="F72" s="159" t="s">
        <v>834</v>
      </c>
      <c r="G72" s="213">
        <v>393100</v>
      </c>
    </row>
    <row r="73" spans="1:7" ht="17.25" hidden="1" thickBot="1" x14ac:dyDescent="0.35">
      <c r="A73" s="431"/>
      <c r="B73" s="449"/>
      <c r="C73" s="449"/>
      <c r="D73" s="450"/>
      <c r="E73" s="486"/>
      <c r="F73" s="216" t="s">
        <v>704</v>
      </c>
      <c r="G73" s="217">
        <v>564800</v>
      </c>
    </row>
    <row r="74" spans="1:7" ht="17.25" hidden="1" customHeight="1" thickBot="1" x14ac:dyDescent="0.35">
      <c r="A74" s="410" t="s">
        <v>264</v>
      </c>
      <c r="B74" s="416" t="s">
        <v>714</v>
      </c>
      <c r="C74" s="417"/>
      <c r="D74" s="204">
        <f>SUM(D75:D91)</f>
        <v>3311670</v>
      </c>
      <c r="E74" s="345" t="s">
        <v>743</v>
      </c>
      <c r="F74" s="218"/>
      <c r="G74" s="205">
        <f>SUM(G75:G91)</f>
        <v>11630289</v>
      </c>
    </row>
    <row r="75" spans="1:7" ht="17.25" hidden="1" customHeight="1" thickTop="1" x14ac:dyDescent="0.3">
      <c r="A75" s="430"/>
      <c r="B75" s="441" t="s">
        <v>712</v>
      </c>
      <c r="C75" s="164" t="s">
        <v>573</v>
      </c>
      <c r="D75" s="219">
        <v>420000</v>
      </c>
      <c r="E75" s="343" t="s">
        <v>711</v>
      </c>
      <c r="F75" s="207" t="s">
        <v>573</v>
      </c>
      <c r="G75" s="220">
        <v>395000</v>
      </c>
    </row>
    <row r="76" spans="1:7" ht="17.25" hidden="1" customHeight="1" x14ac:dyDescent="0.3">
      <c r="A76" s="430"/>
      <c r="B76" s="419"/>
      <c r="C76" s="164" t="s">
        <v>306</v>
      </c>
      <c r="D76" s="219">
        <v>1420000</v>
      </c>
      <c r="E76" s="343"/>
      <c r="F76" s="161" t="s">
        <v>306</v>
      </c>
      <c r="G76" s="221">
        <v>1420000</v>
      </c>
    </row>
    <row r="77" spans="1:7" ht="16.5" hidden="1" customHeight="1" x14ac:dyDescent="0.3">
      <c r="A77" s="430"/>
      <c r="B77" s="419"/>
      <c r="C77" s="164" t="s">
        <v>827</v>
      </c>
      <c r="D77" s="219">
        <v>400000</v>
      </c>
      <c r="E77" s="343"/>
      <c r="F77" s="222" t="s">
        <v>833</v>
      </c>
      <c r="G77" s="221">
        <v>2500000</v>
      </c>
    </row>
    <row r="78" spans="1:7" ht="16.5" hidden="1" customHeight="1" x14ac:dyDescent="0.3">
      <c r="A78" s="430"/>
      <c r="B78" s="420"/>
      <c r="C78" s="164" t="s">
        <v>304</v>
      </c>
      <c r="D78" s="219">
        <v>5000</v>
      </c>
      <c r="E78" s="223"/>
      <c r="F78" s="222"/>
      <c r="G78" s="224"/>
    </row>
    <row r="79" spans="1:7" ht="16.5" hidden="1" customHeight="1" x14ac:dyDescent="0.3">
      <c r="A79" s="430"/>
      <c r="B79" s="172" t="s">
        <v>707</v>
      </c>
      <c r="C79" s="173" t="s">
        <v>710</v>
      </c>
      <c r="D79" s="225">
        <v>286000</v>
      </c>
      <c r="E79" s="351" t="s">
        <v>732</v>
      </c>
      <c r="F79" s="159" t="s">
        <v>779</v>
      </c>
      <c r="G79" s="226">
        <v>410000</v>
      </c>
    </row>
    <row r="80" spans="1:7" ht="16.5" hidden="1" customHeight="1" x14ac:dyDescent="0.3">
      <c r="A80" s="430"/>
      <c r="B80" s="438" t="s">
        <v>730</v>
      </c>
      <c r="C80" s="173" t="s">
        <v>764</v>
      </c>
      <c r="D80" s="227">
        <v>64670</v>
      </c>
      <c r="E80" s="228" t="s">
        <v>730</v>
      </c>
      <c r="F80" s="170" t="s">
        <v>832</v>
      </c>
      <c r="G80" s="221">
        <v>660000</v>
      </c>
    </row>
    <row r="81" spans="1:7" ht="16.5" hidden="1" customHeight="1" x14ac:dyDescent="0.3">
      <c r="A81" s="430"/>
      <c r="B81" s="420"/>
      <c r="C81" s="173" t="s">
        <v>708</v>
      </c>
      <c r="D81" s="229">
        <v>716000</v>
      </c>
      <c r="E81" s="343"/>
      <c r="F81" s="170" t="s">
        <v>831</v>
      </c>
      <c r="G81" s="221">
        <f>460400-400400</f>
        <v>60000</v>
      </c>
    </row>
    <row r="82" spans="1:7" ht="16.5" hidden="1" customHeight="1" x14ac:dyDescent="0.3">
      <c r="A82" s="430"/>
      <c r="B82" s="457" t="s">
        <v>727</v>
      </c>
      <c r="C82" s="423"/>
      <c r="D82" s="424"/>
      <c r="E82" s="343"/>
      <c r="F82" s="170" t="s">
        <v>830</v>
      </c>
      <c r="G82" s="221">
        <v>25700</v>
      </c>
    </row>
    <row r="83" spans="1:7" ht="16.5" hidden="1" customHeight="1" x14ac:dyDescent="0.3">
      <c r="A83" s="430"/>
      <c r="B83" s="425"/>
      <c r="C83" s="425"/>
      <c r="D83" s="426"/>
      <c r="E83" s="343"/>
      <c r="F83" s="170" t="s">
        <v>829</v>
      </c>
      <c r="G83" s="226">
        <v>317200</v>
      </c>
    </row>
    <row r="84" spans="1:7" ht="16.5" hidden="1" customHeight="1" x14ac:dyDescent="0.3">
      <c r="A84" s="430"/>
      <c r="B84" s="425"/>
      <c r="C84" s="425"/>
      <c r="D84" s="426"/>
      <c r="E84" s="343"/>
      <c r="F84" s="170" t="s">
        <v>723</v>
      </c>
      <c r="G84" s="226">
        <v>198000</v>
      </c>
    </row>
    <row r="85" spans="1:7" ht="16.5" hidden="1" customHeight="1" x14ac:dyDescent="0.3">
      <c r="A85" s="430"/>
      <c r="B85" s="425"/>
      <c r="C85" s="425"/>
      <c r="D85" s="426"/>
      <c r="E85" s="343"/>
      <c r="F85" s="230" t="s">
        <v>824</v>
      </c>
      <c r="G85" s="221">
        <v>347890</v>
      </c>
    </row>
    <row r="86" spans="1:7" ht="16.5" hidden="1" customHeight="1" x14ac:dyDescent="0.3">
      <c r="A86" s="430"/>
      <c r="B86" s="425"/>
      <c r="C86" s="425"/>
      <c r="D86" s="426"/>
      <c r="E86" s="343"/>
      <c r="F86" s="230" t="s">
        <v>828</v>
      </c>
      <c r="G86" s="221">
        <v>120000</v>
      </c>
    </row>
    <row r="87" spans="1:7" ht="16.5" hidden="1" customHeight="1" x14ac:dyDescent="0.3">
      <c r="A87" s="430"/>
      <c r="B87" s="425"/>
      <c r="C87" s="425"/>
      <c r="D87" s="426"/>
      <c r="E87" s="223"/>
      <c r="F87" s="230"/>
      <c r="G87" s="221">
        <v>60000</v>
      </c>
    </row>
    <row r="88" spans="1:7" ht="16.5" hidden="1" customHeight="1" x14ac:dyDescent="0.3">
      <c r="A88" s="430"/>
      <c r="B88" s="425"/>
      <c r="C88" s="425"/>
      <c r="D88" s="426"/>
      <c r="E88" s="228" t="s">
        <v>721</v>
      </c>
      <c r="F88" s="170" t="s">
        <v>718</v>
      </c>
      <c r="G88" s="226">
        <v>2840959</v>
      </c>
    </row>
    <row r="89" spans="1:7" ht="16.5" hidden="1" customHeight="1" x14ac:dyDescent="0.3">
      <c r="A89" s="430"/>
      <c r="B89" s="425"/>
      <c r="C89" s="425"/>
      <c r="D89" s="426"/>
      <c r="E89" s="343"/>
      <c r="F89" s="231" t="s">
        <v>782</v>
      </c>
      <c r="G89" s="232">
        <v>1079360</v>
      </c>
    </row>
    <row r="90" spans="1:7" ht="16.5" hidden="1" customHeight="1" x14ac:dyDescent="0.3">
      <c r="A90" s="430"/>
      <c r="B90" s="425"/>
      <c r="C90" s="425"/>
      <c r="D90" s="426"/>
      <c r="E90" s="343"/>
      <c r="F90" s="159" t="s">
        <v>747</v>
      </c>
      <c r="G90" s="226">
        <v>795780</v>
      </c>
    </row>
    <row r="91" spans="1:7" ht="17.25" hidden="1" customHeight="1" thickBot="1" x14ac:dyDescent="0.35">
      <c r="A91" s="431"/>
      <c r="B91" s="427"/>
      <c r="C91" s="427"/>
      <c r="D91" s="428"/>
      <c r="E91" s="233"/>
      <c r="F91" s="234" t="s">
        <v>797</v>
      </c>
      <c r="G91" s="235">
        <v>400400</v>
      </c>
    </row>
    <row r="92" spans="1:7" ht="17.25" hidden="1" customHeight="1" thickBot="1" x14ac:dyDescent="0.35">
      <c r="A92" s="410" t="s">
        <v>265</v>
      </c>
      <c r="B92" s="416" t="s">
        <v>714</v>
      </c>
      <c r="C92" s="417"/>
      <c r="D92" s="162">
        <f>SUM(D93:D110)</f>
        <v>5002000</v>
      </c>
      <c r="E92" s="345" t="s">
        <v>743</v>
      </c>
      <c r="F92" s="218"/>
      <c r="G92" s="205">
        <f>SUM(G93:G110)</f>
        <v>17284593</v>
      </c>
    </row>
    <row r="93" spans="1:7" ht="18" hidden="1" customHeight="1" thickTop="1" x14ac:dyDescent="0.3">
      <c r="A93" s="430"/>
      <c r="B93" s="441" t="s">
        <v>712</v>
      </c>
      <c r="C93" s="164" t="s">
        <v>573</v>
      </c>
      <c r="D93" s="236">
        <v>435000</v>
      </c>
      <c r="E93" s="342" t="s">
        <v>711</v>
      </c>
      <c r="F93" s="237" t="s">
        <v>573</v>
      </c>
      <c r="G93" s="238">
        <v>395000</v>
      </c>
    </row>
    <row r="94" spans="1:7" ht="17.25" hidden="1" customHeight="1" x14ac:dyDescent="0.3">
      <c r="A94" s="430"/>
      <c r="B94" s="419"/>
      <c r="C94" s="164" t="s">
        <v>306</v>
      </c>
      <c r="D94" s="236">
        <v>1420000</v>
      </c>
      <c r="E94" s="343"/>
      <c r="F94" s="239" t="s">
        <v>306</v>
      </c>
      <c r="G94" s="240">
        <v>1420000</v>
      </c>
    </row>
    <row r="95" spans="1:7" ht="16.5" hidden="1" customHeight="1" x14ac:dyDescent="0.3">
      <c r="A95" s="430"/>
      <c r="B95" s="420"/>
      <c r="C95" s="164" t="s">
        <v>827</v>
      </c>
      <c r="D95" s="236">
        <v>1800000</v>
      </c>
      <c r="E95" s="223"/>
      <c r="F95" s="161" t="s">
        <v>826</v>
      </c>
      <c r="G95" s="221">
        <v>900000</v>
      </c>
    </row>
    <row r="96" spans="1:7" ht="16.5" hidden="1" customHeight="1" x14ac:dyDescent="0.3">
      <c r="A96" s="430"/>
      <c r="B96" s="172" t="s">
        <v>707</v>
      </c>
      <c r="C96" s="173" t="s">
        <v>710</v>
      </c>
      <c r="D96" s="241">
        <v>241000</v>
      </c>
      <c r="E96" s="351" t="s">
        <v>732</v>
      </c>
      <c r="F96" s="159" t="s">
        <v>779</v>
      </c>
      <c r="G96" s="242">
        <v>410000</v>
      </c>
    </row>
    <row r="97" spans="1:7" ht="16.5" hidden="1" customHeight="1" x14ac:dyDescent="0.3">
      <c r="A97" s="430"/>
      <c r="B97" s="438" t="s">
        <v>730</v>
      </c>
      <c r="C97" s="173" t="s">
        <v>825</v>
      </c>
      <c r="D97" s="243">
        <v>500000</v>
      </c>
      <c r="E97" s="351" t="s">
        <v>730</v>
      </c>
      <c r="F97" s="244" t="s">
        <v>824</v>
      </c>
      <c r="G97" s="226">
        <f>279910+199800+89000</f>
        <v>568710</v>
      </c>
    </row>
    <row r="98" spans="1:7" ht="16.5" hidden="1" customHeight="1" x14ac:dyDescent="0.3">
      <c r="A98" s="430"/>
      <c r="B98" s="440"/>
      <c r="C98" s="173" t="s">
        <v>814</v>
      </c>
      <c r="D98" s="243">
        <v>290000</v>
      </c>
      <c r="E98" s="351"/>
      <c r="F98" s="244" t="s">
        <v>723</v>
      </c>
      <c r="G98" s="226">
        <v>1275720</v>
      </c>
    </row>
    <row r="99" spans="1:7" ht="16.5" hidden="1" customHeight="1" x14ac:dyDescent="0.3">
      <c r="A99" s="430"/>
      <c r="B99" s="440"/>
      <c r="C99" s="173" t="s">
        <v>708</v>
      </c>
      <c r="D99" s="243">
        <v>316000</v>
      </c>
      <c r="E99" s="351"/>
      <c r="F99" s="244" t="s">
        <v>823</v>
      </c>
      <c r="G99" s="226">
        <v>345000</v>
      </c>
    </row>
    <row r="100" spans="1:7" ht="16.5" hidden="1" customHeight="1" x14ac:dyDescent="0.3">
      <c r="A100" s="430"/>
      <c r="B100" s="440"/>
      <c r="C100" s="173"/>
      <c r="D100" s="245"/>
      <c r="E100" s="351"/>
      <c r="F100" s="244" t="s">
        <v>822</v>
      </c>
      <c r="G100" s="226">
        <f>2011983-900000</f>
        <v>1111983</v>
      </c>
    </row>
    <row r="101" spans="1:7" ht="16.5" hidden="1" customHeight="1" x14ac:dyDescent="0.3">
      <c r="A101" s="430"/>
      <c r="B101" s="440"/>
      <c r="C101" s="173"/>
      <c r="D101" s="245"/>
      <c r="E101" s="351"/>
      <c r="F101" s="244" t="s">
        <v>821</v>
      </c>
      <c r="G101" s="226">
        <v>500000</v>
      </c>
    </row>
    <row r="102" spans="1:7" ht="16.5" hidden="1" customHeight="1" x14ac:dyDescent="0.3">
      <c r="A102" s="430"/>
      <c r="B102" s="440"/>
      <c r="C102" s="173"/>
      <c r="D102" s="245"/>
      <c r="E102" s="351"/>
      <c r="F102" s="159" t="s">
        <v>820</v>
      </c>
      <c r="G102" s="226">
        <v>175880</v>
      </c>
    </row>
    <row r="103" spans="1:7" ht="16.5" hidden="1" customHeight="1" x14ac:dyDescent="0.3">
      <c r="A103" s="430"/>
      <c r="B103" s="440"/>
      <c r="C103" s="173"/>
      <c r="D103" s="245"/>
      <c r="E103" s="351"/>
      <c r="F103" s="159" t="s">
        <v>792</v>
      </c>
      <c r="G103" s="226">
        <v>1990</v>
      </c>
    </row>
    <row r="104" spans="1:7" ht="16.5" hidden="1" customHeight="1" x14ac:dyDescent="0.3">
      <c r="A104" s="430"/>
      <c r="B104" s="440"/>
      <c r="C104" s="173"/>
      <c r="D104" s="245"/>
      <c r="E104" s="351"/>
      <c r="F104" s="170" t="s">
        <v>819</v>
      </c>
      <c r="G104" s="221">
        <v>29960</v>
      </c>
    </row>
    <row r="105" spans="1:7" ht="16.5" hidden="1" customHeight="1" x14ac:dyDescent="0.3">
      <c r="A105" s="430"/>
      <c r="B105" s="442"/>
      <c r="C105" s="173"/>
      <c r="D105" s="246"/>
      <c r="E105" s="351"/>
      <c r="F105" s="247" t="s">
        <v>722</v>
      </c>
      <c r="G105" s="248">
        <v>175000</v>
      </c>
    </row>
    <row r="106" spans="1:7" ht="16.5" hidden="1" customHeight="1" x14ac:dyDescent="0.3">
      <c r="A106" s="430"/>
      <c r="B106" s="438" t="s">
        <v>721</v>
      </c>
      <c r="C106" s="173"/>
      <c r="D106" s="189"/>
      <c r="E106" s="228" t="s">
        <v>721</v>
      </c>
      <c r="F106" s="247" t="s">
        <v>718</v>
      </c>
      <c r="G106" s="226">
        <f>6828220-175000</f>
        <v>6653220</v>
      </c>
    </row>
    <row r="107" spans="1:7" ht="16.5" hidden="1" customHeight="1" x14ac:dyDescent="0.3">
      <c r="A107" s="430"/>
      <c r="B107" s="419"/>
      <c r="C107" s="173"/>
      <c r="D107" s="189"/>
      <c r="E107" s="343"/>
      <c r="F107" s="249" t="s">
        <v>782</v>
      </c>
      <c r="G107" s="250">
        <v>950800</v>
      </c>
    </row>
    <row r="108" spans="1:7" ht="16.5" hidden="1" customHeight="1" x14ac:dyDescent="0.3">
      <c r="A108" s="430"/>
      <c r="B108" s="419"/>
      <c r="C108" s="173"/>
      <c r="D108" s="189"/>
      <c r="E108" s="343"/>
      <c r="F108" s="251" t="s">
        <v>747</v>
      </c>
      <c r="G108" s="252">
        <v>971330</v>
      </c>
    </row>
    <row r="109" spans="1:7" ht="16.5" hidden="1" customHeight="1" x14ac:dyDescent="0.3">
      <c r="A109" s="430"/>
      <c r="B109" s="419"/>
      <c r="C109" s="173"/>
      <c r="D109" s="253"/>
      <c r="E109" s="343"/>
      <c r="F109" s="254" t="s">
        <v>797</v>
      </c>
      <c r="G109" s="221">
        <v>400000</v>
      </c>
    </row>
    <row r="110" spans="1:7" ht="17.25" hidden="1" customHeight="1" thickBot="1" x14ac:dyDescent="0.35">
      <c r="A110" s="431"/>
      <c r="B110" s="439"/>
      <c r="C110" s="255"/>
      <c r="D110" s="256"/>
      <c r="E110" s="233"/>
      <c r="F110" s="257" t="s">
        <v>818</v>
      </c>
      <c r="G110" s="258">
        <v>1000000</v>
      </c>
    </row>
    <row r="111" spans="1:7" ht="17.25" hidden="1" customHeight="1" thickBot="1" x14ac:dyDescent="0.35">
      <c r="A111" s="413" t="s">
        <v>267</v>
      </c>
      <c r="B111" s="416" t="s">
        <v>714</v>
      </c>
      <c r="C111" s="417"/>
      <c r="D111" s="162">
        <f>SUM(D112:D134)</f>
        <v>29783800</v>
      </c>
      <c r="E111" s="345" t="s">
        <v>743</v>
      </c>
      <c r="F111" s="218"/>
      <c r="G111" s="205">
        <f>SUM(G112:G134)</f>
        <v>13711453</v>
      </c>
    </row>
    <row r="112" spans="1:7" ht="18" hidden="1" customHeight="1" thickTop="1" x14ac:dyDescent="0.3">
      <c r="A112" s="414"/>
      <c r="B112" s="441" t="s">
        <v>712</v>
      </c>
      <c r="C112" s="259" t="s">
        <v>573</v>
      </c>
      <c r="D112" s="238">
        <v>445000</v>
      </c>
      <c r="E112" s="354" t="s">
        <v>711</v>
      </c>
      <c r="F112" s="237" t="s">
        <v>573</v>
      </c>
      <c r="G112" s="238">
        <v>380000</v>
      </c>
    </row>
    <row r="113" spans="1:7" ht="17.25" hidden="1" customHeight="1" x14ac:dyDescent="0.3">
      <c r="A113" s="414"/>
      <c r="B113" s="440"/>
      <c r="C113" s="260" t="s">
        <v>817</v>
      </c>
      <c r="D113" s="261">
        <v>200000</v>
      </c>
      <c r="E113" s="354"/>
      <c r="F113" s="262" t="s">
        <v>306</v>
      </c>
      <c r="G113" s="263">
        <v>1520000</v>
      </c>
    </row>
    <row r="114" spans="1:7" ht="16.5" hidden="1" customHeight="1" x14ac:dyDescent="0.3">
      <c r="A114" s="414"/>
      <c r="B114" s="442"/>
      <c r="C114" s="260" t="s">
        <v>306</v>
      </c>
      <c r="D114" s="263">
        <v>1520000</v>
      </c>
      <c r="E114" s="354"/>
      <c r="F114" s="262"/>
      <c r="G114" s="264"/>
    </row>
    <row r="115" spans="1:7" ht="16.5" hidden="1" customHeight="1" x14ac:dyDescent="0.3">
      <c r="A115" s="414"/>
      <c r="B115" s="172" t="s">
        <v>707</v>
      </c>
      <c r="C115" s="173" t="s">
        <v>710</v>
      </c>
      <c r="D115" s="241">
        <v>181000</v>
      </c>
      <c r="E115" s="158" t="s">
        <v>732</v>
      </c>
      <c r="F115" s="159" t="s">
        <v>779</v>
      </c>
      <c r="G115" s="242">
        <v>410000</v>
      </c>
    </row>
    <row r="116" spans="1:7" ht="16.5" hidden="1" customHeight="1" x14ac:dyDescent="0.3">
      <c r="A116" s="414"/>
      <c r="B116" s="438" t="s">
        <v>730</v>
      </c>
      <c r="C116" s="173" t="s">
        <v>816</v>
      </c>
      <c r="D116" s="243">
        <v>1000000</v>
      </c>
      <c r="E116" s="228" t="s">
        <v>730</v>
      </c>
      <c r="F116" s="244" t="s">
        <v>815</v>
      </c>
      <c r="G116" s="226">
        <v>277300</v>
      </c>
    </row>
    <row r="117" spans="1:7" ht="16.5" hidden="1" customHeight="1" x14ac:dyDescent="0.3">
      <c r="A117" s="414"/>
      <c r="B117" s="419"/>
      <c r="C117" s="173" t="s">
        <v>814</v>
      </c>
      <c r="D117" s="243">
        <v>290000</v>
      </c>
      <c r="E117" s="343"/>
      <c r="F117" s="244" t="s">
        <v>813</v>
      </c>
      <c r="G117" s="226">
        <v>1452061</v>
      </c>
    </row>
    <row r="118" spans="1:7" ht="16.5" hidden="1" customHeight="1" x14ac:dyDescent="0.3">
      <c r="A118" s="414"/>
      <c r="B118" s="419"/>
      <c r="C118" s="173" t="s">
        <v>812</v>
      </c>
      <c r="D118" s="243">
        <v>700000</v>
      </c>
      <c r="E118" s="343"/>
      <c r="F118" s="244" t="s">
        <v>811</v>
      </c>
      <c r="G118" s="226">
        <v>524040</v>
      </c>
    </row>
    <row r="119" spans="1:7" ht="16.5" hidden="1" customHeight="1" x14ac:dyDescent="0.3">
      <c r="A119" s="414"/>
      <c r="B119" s="419"/>
      <c r="C119" s="173" t="s">
        <v>810</v>
      </c>
      <c r="D119" s="243">
        <v>1800</v>
      </c>
      <c r="E119" s="343"/>
      <c r="F119" s="244" t="s">
        <v>809</v>
      </c>
      <c r="G119" s="226">
        <v>103692</v>
      </c>
    </row>
    <row r="120" spans="1:7" ht="16.5" hidden="1" customHeight="1" x14ac:dyDescent="0.3">
      <c r="A120" s="414"/>
      <c r="B120" s="419"/>
      <c r="C120" s="173" t="s">
        <v>708</v>
      </c>
      <c r="D120" s="243">
        <v>446000</v>
      </c>
      <c r="E120" s="343"/>
      <c r="F120" s="244" t="s">
        <v>641</v>
      </c>
      <c r="G120" s="226">
        <v>220000</v>
      </c>
    </row>
    <row r="121" spans="1:7" ht="16.5" hidden="1" customHeight="1" x14ac:dyDescent="0.3">
      <c r="A121" s="414"/>
      <c r="B121" s="419"/>
      <c r="C121" s="173"/>
      <c r="D121" s="245"/>
      <c r="E121" s="343"/>
      <c r="F121" s="244" t="s">
        <v>762</v>
      </c>
      <c r="G121" s="226">
        <v>57400</v>
      </c>
    </row>
    <row r="122" spans="1:7" ht="16.5" hidden="1" customHeight="1" x14ac:dyDescent="0.3">
      <c r="A122" s="414"/>
      <c r="B122" s="419"/>
      <c r="C122" s="173"/>
      <c r="D122" s="245"/>
      <c r="E122" s="343"/>
      <c r="F122" s="244" t="s">
        <v>792</v>
      </c>
      <c r="G122" s="226">
        <v>20900</v>
      </c>
    </row>
    <row r="123" spans="1:7" ht="16.5" hidden="1" customHeight="1" x14ac:dyDescent="0.3">
      <c r="A123" s="414"/>
      <c r="B123" s="419"/>
      <c r="C123" s="173"/>
      <c r="D123" s="245"/>
      <c r="E123" s="343"/>
      <c r="F123" s="244" t="s">
        <v>808</v>
      </c>
      <c r="G123" s="226">
        <v>48800</v>
      </c>
    </row>
    <row r="124" spans="1:7" ht="16.5" hidden="1" customHeight="1" x14ac:dyDescent="0.3">
      <c r="A124" s="414"/>
      <c r="B124" s="419"/>
      <c r="C124" s="173"/>
      <c r="D124" s="245"/>
      <c r="E124" s="343"/>
      <c r="F124" s="244" t="s">
        <v>753</v>
      </c>
      <c r="G124" s="226">
        <v>1221000</v>
      </c>
    </row>
    <row r="125" spans="1:7" ht="16.5" hidden="1" customHeight="1" x14ac:dyDescent="0.3">
      <c r="A125" s="414"/>
      <c r="B125" s="419"/>
      <c r="C125" s="173"/>
      <c r="D125" s="245"/>
      <c r="E125" s="343"/>
      <c r="F125" s="244" t="s">
        <v>807</v>
      </c>
      <c r="G125" s="226">
        <v>28000</v>
      </c>
    </row>
    <row r="126" spans="1:7" ht="16.5" hidden="1" customHeight="1" x14ac:dyDescent="0.3">
      <c r="A126" s="414"/>
      <c r="B126" s="419"/>
      <c r="C126" s="173"/>
      <c r="D126" s="245"/>
      <c r="E126" s="343"/>
      <c r="F126" s="265" t="s">
        <v>806</v>
      </c>
      <c r="G126" s="226">
        <v>193460</v>
      </c>
    </row>
    <row r="127" spans="1:7" ht="16.5" hidden="1" customHeight="1" x14ac:dyDescent="0.3">
      <c r="A127" s="414"/>
      <c r="B127" s="419"/>
      <c r="C127" s="173"/>
      <c r="D127" s="245"/>
      <c r="E127" s="343"/>
      <c r="F127" s="265" t="s">
        <v>805</v>
      </c>
      <c r="G127" s="226">
        <v>262150</v>
      </c>
    </row>
    <row r="128" spans="1:7" ht="16.5" hidden="1" customHeight="1" x14ac:dyDescent="0.3">
      <c r="A128" s="414"/>
      <c r="B128" s="419"/>
      <c r="C128" s="173"/>
      <c r="D128" s="245"/>
      <c r="E128" s="343"/>
      <c r="F128" s="265" t="s">
        <v>726</v>
      </c>
      <c r="G128" s="226">
        <v>74000</v>
      </c>
    </row>
    <row r="129" spans="1:7" ht="16.5" hidden="1" customHeight="1" x14ac:dyDescent="0.3">
      <c r="A129" s="414"/>
      <c r="B129" s="419"/>
      <c r="C129" s="173"/>
      <c r="D129" s="245"/>
      <c r="E129" s="343"/>
      <c r="F129" s="265" t="s">
        <v>804</v>
      </c>
      <c r="G129" s="226">
        <v>100000</v>
      </c>
    </row>
    <row r="130" spans="1:7" ht="16.5" hidden="1" customHeight="1" x14ac:dyDescent="0.3">
      <c r="A130" s="414"/>
      <c r="B130" s="420"/>
      <c r="C130" s="173"/>
      <c r="D130" s="245"/>
      <c r="E130" s="223"/>
      <c r="F130" s="247" t="s">
        <v>722</v>
      </c>
      <c r="G130" s="226">
        <v>193570</v>
      </c>
    </row>
    <row r="131" spans="1:7" ht="16.5" hidden="1" customHeight="1" x14ac:dyDescent="0.3">
      <c r="A131" s="414"/>
      <c r="B131" s="438" t="s">
        <v>721</v>
      </c>
      <c r="C131" s="173" t="s">
        <v>803</v>
      </c>
      <c r="D131" s="266">
        <v>25000000</v>
      </c>
      <c r="E131" s="351" t="s">
        <v>721</v>
      </c>
      <c r="F131" s="247" t="s">
        <v>718</v>
      </c>
      <c r="G131" s="226">
        <v>4155080</v>
      </c>
    </row>
    <row r="132" spans="1:7" ht="16.5" hidden="1" customHeight="1" x14ac:dyDescent="0.3">
      <c r="A132" s="414"/>
      <c r="B132" s="419"/>
      <c r="C132" s="173"/>
      <c r="D132" s="189"/>
      <c r="E132" s="351"/>
      <c r="F132" s="249" t="s">
        <v>782</v>
      </c>
      <c r="G132" s="250">
        <v>761470</v>
      </c>
    </row>
    <row r="133" spans="1:7" ht="16.5" hidden="1" customHeight="1" x14ac:dyDescent="0.3">
      <c r="A133" s="429"/>
      <c r="B133" s="419"/>
      <c r="C133" s="196"/>
      <c r="D133" s="267"/>
      <c r="E133" s="228"/>
      <c r="F133" s="251" t="s">
        <v>747</v>
      </c>
      <c r="G133" s="252">
        <v>939260</v>
      </c>
    </row>
    <row r="134" spans="1:7" ht="17.25" hidden="1" customHeight="1" thickBot="1" x14ac:dyDescent="0.35">
      <c r="A134" s="415"/>
      <c r="B134" s="439"/>
      <c r="C134" s="268"/>
      <c r="D134" s="269"/>
      <c r="E134" s="353"/>
      <c r="F134" s="270" t="s">
        <v>797</v>
      </c>
      <c r="G134" s="271">
        <v>769270</v>
      </c>
    </row>
    <row r="135" spans="1:7" ht="17.25" hidden="1" customHeight="1" thickBot="1" x14ac:dyDescent="0.35">
      <c r="A135" s="413" t="s">
        <v>308</v>
      </c>
      <c r="B135" s="416" t="s">
        <v>714</v>
      </c>
      <c r="C135" s="417"/>
      <c r="D135" s="162">
        <f>SUM(D136:D149)</f>
        <v>8048060</v>
      </c>
      <c r="E135" s="345" t="s">
        <v>743</v>
      </c>
      <c r="F135" s="218"/>
      <c r="G135" s="205">
        <f>SUM(G136:G149)</f>
        <v>9835372</v>
      </c>
    </row>
    <row r="136" spans="1:7" ht="18" hidden="1" customHeight="1" thickTop="1" x14ac:dyDescent="0.3">
      <c r="A136" s="414"/>
      <c r="B136" s="418" t="s">
        <v>712</v>
      </c>
      <c r="C136" s="272" t="s">
        <v>573</v>
      </c>
      <c r="D136" s="236">
        <v>455000</v>
      </c>
      <c r="E136" s="354" t="s">
        <v>711</v>
      </c>
      <c r="F136" s="237" t="s">
        <v>573</v>
      </c>
      <c r="G136" s="238">
        <v>590000</v>
      </c>
    </row>
    <row r="137" spans="1:7" ht="17.25" hidden="1" customHeight="1" x14ac:dyDescent="0.3">
      <c r="A137" s="414"/>
      <c r="B137" s="436"/>
      <c r="C137" s="272" t="s">
        <v>306</v>
      </c>
      <c r="D137" s="236">
        <v>1520000</v>
      </c>
      <c r="E137" s="354"/>
      <c r="F137" s="262" t="s">
        <v>306</v>
      </c>
      <c r="G137" s="263">
        <v>1520000</v>
      </c>
    </row>
    <row r="138" spans="1:7" ht="16.5" hidden="1" customHeight="1" x14ac:dyDescent="0.3">
      <c r="A138" s="414"/>
      <c r="B138" s="158" t="s">
        <v>707</v>
      </c>
      <c r="C138" s="159" t="s">
        <v>710</v>
      </c>
      <c r="D138" s="241">
        <v>291000</v>
      </c>
      <c r="E138" s="158" t="s">
        <v>732</v>
      </c>
      <c r="F138" s="159" t="s">
        <v>779</v>
      </c>
      <c r="G138" s="242">
        <v>410000</v>
      </c>
    </row>
    <row r="139" spans="1:7" ht="16.5" hidden="1" customHeight="1" x14ac:dyDescent="0.3">
      <c r="A139" s="414"/>
      <c r="B139" s="421" t="s">
        <v>730</v>
      </c>
      <c r="C139" s="159" t="s">
        <v>764</v>
      </c>
      <c r="D139" s="243">
        <v>21060</v>
      </c>
      <c r="E139" s="158" t="s">
        <v>730</v>
      </c>
      <c r="F139" s="244" t="s">
        <v>802</v>
      </c>
      <c r="G139" s="226">
        <v>317930</v>
      </c>
    </row>
    <row r="140" spans="1:7" ht="16.5" hidden="1" customHeight="1" x14ac:dyDescent="0.3">
      <c r="A140" s="414"/>
      <c r="B140" s="437"/>
      <c r="C140" s="159" t="s">
        <v>708</v>
      </c>
      <c r="D140" s="243">
        <f>1807060-21060+200000</f>
        <v>1986000</v>
      </c>
      <c r="E140" s="158"/>
      <c r="F140" s="244" t="s">
        <v>801</v>
      </c>
      <c r="G140" s="226">
        <v>250000</v>
      </c>
    </row>
    <row r="141" spans="1:7" ht="16.5" hidden="1" customHeight="1" x14ac:dyDescent="0.3">
      <c r="A141" s="414"/>
      <c r="B141" s="437"/>
      <c r="C141" s="159"/>
      <c r="D141" s="245"/>
      <c r="E141" s="158"/>
      <c r="F141" s="159" t="s">
        <v>792</v>
      </c>
      <c r="G141" s="226">
        <v>18440</v>
      </c>
    </row>
    <row r="142" spans="1:7" ht="16.5" hidden="1" customHeight="1" x14ac:dyDescent="0.3">
      <c r="A142" s="414"/>
      <c r="B142" s="437"/>
      <c r="C142" s="159"/>
      <c r="D142" s="245"/>
      <c r="E142" s="158"/>
      <c r="F142" s="159" t="s">
        <v>800</v>
      </c>
      <c r="G142" s="226">
        <v>349672</v>
      </c>
    </row>
    <row r="143" spans="1:7" ht="16.5" hidden="1" customHeight="1" x14ac:dyDescent="0.3">
      <c r="A143" s="414"/>
      <c r="B143" s="437"/>
      <c r="C143" s="159"/>
      <c r="D143" s="246"/>
      <c r="E143" s="158"/>
      <c r="F143" s="170" t="s">
        <v>723</v>
      </c>
      <c r="G143" s="221">
        <v>179300</v>
      </c>
    </row>
    <row r="144" spans="1:7" ht="16.5" hidden="1" customHeight="1" x14ac:dyDescent="0.3">
      <c r="A144" s="414"/>
      <c r="B144" s="437"/>
      <c r="C144" s="159"/>
      <c r="D144" s="246"/>
      <c r="E144" s="158"/>
      <c r="F144" s="170" t="s">
        <v>799</v>
      </c>
      <c r="G144" s="221">
        <v>632350</v>
      </c>
    </row>
    <row r="145" spans="1:7" ht="16.5" hidden="1" customHeight="1" x14ac:dyDescent="0.3">
      <c r="A145" s="414"/>
      <c r="B145" s="436"/>
      <c r="C145" s="159"/>
      <c r="D145" s="246"/>
      <c r="E145" s="158"/>
      <c r="F145" s="170" t="s">
        <v>722</v>
      </c>
      <c r="G145" s="221">
        <v>368570</v>
      </c>
    </row>
    <row r="146" spans="1:7" ht="16.5" hidden="1" customHeight="1" x14ac:dyDescent="0.3">
      <c r="A146" s="414"/>
      <c r="B146" s="421" t="s">
        <v>721</v>
      </c>
      <c r="C146" s="170" t="s">
        <v>798</v>
      </c>
      <c r="D146" s="273">
        <v>3775000</v>
      </c>
      <c r="E146" s="343" t="s">
        <v>721</v>
      </c>
      <c r="F146" s="170" t="s">
        <v>718</v>
      </c>
      <c r="G146" s="221">
        <v>3808180</v>
      </c>
    </row>
    <row r="147" spans="1:7" ht="27" hidden="1" customHeight="1" x14ac:dyDescent="0.3">
      <c r="A147" s="414"/>
      <c r="B147" s="419"/>
      <c r="C147" s="159"/>
      <c r="D147" s="274"/>
      <c r="E147" s="343"/>
      <c r="F147" s="275" t="s">
        <v>782</v>
      </c>
      <c r="G147" s="250">
        <v>440000</v>
      </c>
    </row>
    <row r="148" spans="1:7" ht="16.5" hidden="1" customHeight="1" x14ac:dyDescent="0.3">
      <c r="A148" s="429"/>
      <c r="B148" s="419"/>
      <c r="C148" s="159"/>
      <c r="D148" s="274"/>
      <c r="E148" s="343"/>
      <c r="F148" s="276" t="s">
        <v>797</v>
      </c>
      <c r="G148" s="252">
        <v>400000</v>
      </c>
    </row>
    <row r="149" spans="1:7" ht="17.25" hidden="1" customHeight="1" thickBot="1" x14ac:dyDescent="0.35">
      <c r="A149" s="415"/>
      <c r="B149" s="439"/>
      <c r="C149" s="216"/>
      <c r="D149" s="277"/>
      <c r="E149" s="233"/>
      <c r="F149" s="278" t="s">
        <v>747</v>
      </c>
      <c r="G149" s="235">
        <v>550930</v>
      </c>
    </row>
    <row r="150" spans="1:7" ht="17.25" hidden="1" customHeight="1" thickBot="1" x14ac:dyDescent="0.35">
      <c r="A150" s="413" t="s">
        <v>309</v>
      </c>
      <c r="B150" s="416" t="s">
        <v>714</v>
      </c>
      <c r="C150" s="417"/>
      <c r="D150" s="162">
        <f>SUM(D151:D173)</f>
        <v>21167000</v>
      </c>
      <c r="E150" s="345" t="s">
        <v>743</v>
      </c>
      <c r="F150" s="218"/>
      <c r="G150" s="205">
        <f>SUM(G151:G173)</f>
        <v>12324345</v>
      </c>
    </row>
    <row r="151" spans="1:7" ht="18" hidden="1" customHeight="1" thickTop="1" x14ac:dyDescent="0.3">
      <c r="A151" s="414"/>
      <c r="B151" s="418" t="s">
        <v>712</v>
      </c>
      <c r="C151" s="272" t="s">
        <v>573</v>
      </c>
      <c r="D151" s="279">
        <v>635000</v>
      </c>
      <c r="E151" s="342" t="s">
        <v>711</v>
      </c>
      <c r="F151" s="237" t="s">
        <v>573</v>
      </c>
      <c r="G151" s="280">
        <v>590000</v>
      </c>
    </row>
    <row r="152" spans="1:7" ht="17.25" hidden="1" customHeight="1" x14ac:dyDescent="0.3">
      <c r="A152" s="414"/>
      <c r="B152" s="419"/>
      <c r="C152" s="272" t="s">
        <v>306</v>
      </c>
      <c r="D152" s="279">
        <v>1520000</v>
      </c>
      <c r="E152" s="343"/>
      <c r="F152" s="262" t="s">
        <v>306</v>
      </c>
      <c r="G152" s="281">
        <v>1520000</v>
      </c>
    </row>
    <row r="153" spans="1:7" ht="16.5" hidden="1" customHeight="1" x14ac:dyDescent="0.3">
      <c r="A153" s="414"/>
      <c r="B153" s="420"/>
      <c r="C153" s="272" t="s">
        <v>5</v>
      </c>
      <c r="D153" s="279">
        <v>15000000</v>
      </c>
      <c r="E153" s="223"/>
      <c r="F153" s="282"/>
      <c r="G153" s="283"/>
    </row>
    <row r="154" spans="1:7" ht="16.5" hidden="1" customHeight="1" x14ac:dyDescent="0.3">
      <c r="A154" s="414"/>
      <c r="B154" s="158" t="s">
        <v>707</v>
      </c>
      <c r="C154" s="159" t="s">
        <v>710</v>
      </c>
      <c r="D154" s="284">
        <v>236000</v>
      </c>
      <c r="E154" s="351" t="s">
        <v>732</v>
      </c>
      <c r="F154" s="159" t="s">
        <v>779</v>
      </c>
      <c r="G154" s="285">
        <v>410000</v>
      </c>
    </row>
    <row r="155" spans="1:7" ht="16.5" hidden="1" customHeight="1" x14ac:dyDescent="0.3">
      <c r="A155" s="414"/>
      <c r="B155" s="421" t="s">
        <v>730</v>
      </c>
      <c r="C155" s="159" t="s">
        <v>796</v>
      </c>
      <c r="D155" s="286">
        <v>500000</v>
      </c>
      <c r="E155" s="287" t="s">
        <v>730</v>
      </c>
      <c r="F155" s="244" t="s">
        <v>795</v>
      </c>
      <c r="G155" s="288">
        <v>155900</v>
      </c>
    </row>
    <row r="156" spans="1:7" ht="16.5" hidden="1" customHeight="1" x14ac:dyDescent="0.3">
      <c r="A156" s="414"/>
      <c r="B156" s="419"/>
      <c r="C156" s="159" t="s">
        <v>794</v>
      </c>
      <c r="D156" s="243">
        <v>1000000</v>
      </c>
      <c r="E156" s="289"/>
      <c r="F156" s="244" t="s">
        <v>793</v>
      </c>
      <c r="G156" s="288">
        <v>195200</v>
      </c>
    </row>
    <row r="157" spans="1:7" ht="16.5" hidden="1" customHeight="1" x14ac:dyDescent="0.3">
      <c r="A157" s="414"/>
      <c r="B157" s="419"/>
      <c r="C157" s="159" t="s">
        <v>754</v>
      </c>
      <c r="D157" s="243">
        <v>860000</v>
      </c>
      <c r="E157" s="289"/>
      <c r="F157" s="244" t="s">
        <v>723</v>
      </c>
      <c r="G157" s="290">
        <v>1731300</v>
      </c>
    </row>
    <row r="158" spans="1:7" ht="16.5" hidden="1" customHeight="1" x14ac:dyDescent="0.3">
      <c r="A158" s="414"/>
      <c r="B158" s="419"/>
      <c r="C158" s="159" t="s">
        <v>708</v>
      </c>
      <c r="D158" s="243">
        <v>1416000</v>
      </c>
      <c r="E158" s="289"/>
      <c r="F158" s="244" t="s">
        <v>792</v>
      </c>
      <c r="G158" s="288">
        <v>9760</v>
      </c>
    </row>
    <row r="159" spans="1:7" ht="16.5" hidden="1" customHeight="1" x14ac:dyDescent="0.3">
      <c r="A159" s="414"/>
      <c r="B159" s="444" t="s">
        <v>727</v>
      </c>
      <c r="C159" s="425"/>
      <c r="D159" s="426"/>
      <c r="E159" s="289"/>
      <c r="F159" s="291" t="s">
        <v>791</v>
      </c>
      <c r="G159" s="290">
        <v>82870</v>
      </c>
    </row>
    <row r="160" spans="1:7" ht="16.5" hidden="1" customHeight="1" x14ac:dyDescent="0.3">
      <c r="A160" s="414"/>
      <c r="B160" s="425"/>
      <c r="C160" s="425"/>
      <c r="D160" s="426"/>
      <c r="E160" s="289"/>
      <c r="F160" s="291" t="s">
        <v>790</v>
      </c>
      <c r="G160" s="290">
        <v>53500</v>
      </c>
    </row>
    <row r="161" spans="1:8" ht="16.5" hidden="1" customHeight="1" x14ac:dyDescent="0.3">
      <c r="A161" s="414"/>
      <c r="B161" s="425"/>
      <c r="C161" s="425"/>
      <c r="D161" s="426"/>
      <c r="E161" s="289"/>
      <c r="F161" s="291" t="s">
        <v>789</v>
      </c>
      <c r="G161" s="288">
        <v>76150</v>
      </c>
    </row>
    <row r="162" spans="1:8" ht="16.5" hidden="1" customHeight="1" x14ac:dyDescent="0.3">
      <c r="A162" s="414"/>
      <c r="B162" s="425"/>
      <c r="C162" s="425"/>
      <c r="D162" s="426"/>
      <c r="E162" s="289"/>
      <c r="F162" s="291" t="s">
        <v>788</v>
      </c>
      <c r="G162" s="288">
        <v>30000</v>
      </c>
    </row>
    <row r="163" spans="1:8" ht="16.5" hidden="1" customHeight="1" x14ac:dyDescent="0.3">
      <c r="A163" s="414"/>
      <c r="B163" s="425"/>
      <c r="C163" s="425"/>
      <c r="D163" s="426"/>
      <c r="E163" s="289"/>
      <c r="F163" s="291" t="s">
        <v>724</v>
      </c>
      <c r="G163" s="288">
        <v>708000</v>
      </c>
    </row>
    <row r="164" spans="1:8" ht="16.5" hidden="1" customHeight="1" x14ac:dyDescent="0.3">
      <c r="A164" s="414"/>
      <c r="B164" s="425"/>
      <c r="C164" s="425"/>
      <c r="D164" s="426"/>
      <c r="E164" s="289"/>
      <c r="F164" s="291" t="s">
        <v>787</v>
      </c>
      <c r="G164" s="290">
        <v>63700</v>
      </c>
    </row>
    <row r="165" spans="1:8" ht="16.5" hidden="1" customHeight="1" x14ac:dyDescent="0.3">
      <c r="A165" s="414"/>
      <c r="B165" s="425"/>
      <c r="C165" s="425"/>
      <c r="D165" s="426"/>
      <c r="E165" s="289"/>
      <c r="F165" s="291" t="s">
        <v>786</v>
      </c>
      <c r="G165" s="290">
        <v>100000</v>
      </c>
    </row>
    <row r="166" spans="1:8" ht="16.5" hidden="1" customHeight="1" x14ac:dyDescent="0.3">
      <c r="A166" s="414"/>
      <c r="B166" s="425"/>
      <c r="C166" s="425"/>
      <c r="D166" s="426"/>
      <c r="E166" s="289"/>
      <c r="F166" s="291" t="s">
        <v>785</v>
      </c>
      <c r="G166" s="288">
        <v>187000</v>
      </c>
    </row>
    <row r="167" spans="1:8" ht="16.5" hidden="1" customHeight="1" x14ac:dyDescent="0.3">
      <c r="A167" s="414"/>
      <c r="B167" s="425"/>
      <c r="C167" s="425"/>
      <c r="D167" s="426"/>
      <c r="E167" s="289"/>
      <c r="F167" s="292" t="s">
        <v>722</v>
      </c>
      <c r="G167" s="288">
        <v>361350</v>
      </c>
    </row>
    <row r="168" spans="1:8" ht="16.5" hidden="1" customHeight="1" x14ac:dyDescent="0.3">
      <c r="A168" s="414"/>
      <c r="B168" s="425"/>
      <c r="C168" s="425"/>
      <c r="D168" s="426"/>
      <c r="E168" s="289"/>
      <c r="F168" s="275" t="s">
        <v>784</v>
      </c>
      <c r="G168" s="288">
        <v>77220</v>
      </c>
    </row>
    <row r="169" spans="1:8" ht="16.5" hidden="1" customHeight="1" x14ac:dyDescent="0.3">
      <c r="A169" s="414"/>
      <c r="B169" s="425"/>
      <c r="C169" s="425"/>
      <c r="D169" s="426"/>
      <c r="E169" s="293"/>
      <c r="F169" s="222" t="s">
        <v>783</v>
      </c>
      <c r="G169" s="288">
        <v>26200</v>
      </c>
    </row>
    <row r="170" spans="1:8" ht="16.5" hidden="1" customHeight="1" x14ac:dyDescent="0.3">
      <c r="A170" s="414"/>
      <c r="B170" s="425"/>
      <c r="C170" s="425"/>
      <c r="D170" s="426"/>
      <c r="E170" s="351" t="s">
        <v>721</v>
      </c>
      <c r="F170" s="275" t="s">
        <v>718</v>
      </c>
      <c r="G170" s="294">
        <v>4130005</v>
      </c>
      <c r="H170" s="113"/>
    </row>
    <row r="171" spans="1:8" ht="16.5" hidden="1" customHeight="1" x14ac:dyDescent="0.3">
      <c r="A171" s="429"/>
      <c r="B171" s="425"/>
      <c r="C171" s="425"/>
      <c r="D171" s="426"/>
      <c r="E171" s="228"/>
      <c r="F171" s="170" t="s">
        <v>719</v>
      </c>
      <c r="G171" s="288">
        <v>400000</v>
      </c>
    </row>
    <row r="172" spans="1:8" ht="16.5" hidden="1" customHeight="1" x14ac:dyDescent="0.3">
      <c r="A172" s="429"/>
      <c r="B172" s="425"/>
      <c r="C172" s="425"/>
      <c r="D172" s="426"/>
      <c r="E172" s="228"/>
      <c r="F172" s="275" t="s">
        <v>747</v>
      </c>
      <c r="G172" s="288">
        <f>1038610-77220</f>
        <v>961390</v>
      </c>
    </row>
    <row r="173" spans="1:8" ht="17.25" hidden="1" customHeight="1" thickBot="1" x14ac:dyDescent="0.35">
      <c r="A173" s="415"/>
      <c r="B173" s="427"/>
      <c r="C173" s="427"/>
      <c r="D173" s="428"/>
      <c r="E173" s="353"/>
      <c r="F173" s="278" t="s">
        <v>782</v>
      </c>
      <c r="G173" s="295">
        <f>481000-26200</f>
        <v>454800</v>
      </c>
    </row>
    <row r="174" spans="1:8" ht="17.25" hidden="1" customHeight="1" thickBot="1" x14ac:dyDescent="0.35">
      <c r="A174" s="443" t="s">
        <v>310</v>
      </c>
      <c r="B174" s="416" t="s">
        <v>714</v>
      </c>
      <c r="C174" s="417"/>
      <c r="D174" s="296">
        <f>SUM(D175:D192)</f>
        <v>6997000</v>
      </c>
      <c r="E174" s="297" t="s">
        <v>743</v>
      </c>
      <c r="F174" s="298"/>
      <c r="G174" s="184">
        <f>SUM(G175:G192)</f>
        <v>29994746</v>
      </c>
    </row>
    <row r="175" spans="1:8" ht="18" hidden="1" customHeight="1" thickTop="1" x14ac:dyDescent="0.3">
      <c r="A175" s="414"/>
      <c r="B175" s="418" t="s">
        <v>712</v>
      </c>
      <c r="C175" s="272" t="s">
        <v>573</v>
      </c>
      <c r="D175" s="236">
        <f>691000+200000</f>
        <v>891000</v>
      </c>
      <c r="E175" s="342" t="s">
        <v>711</v>
      </c>
      <c r="F175" s="237" t="s">
        <v>573</v>
      </c>
      <c r="G175" s="238">
        <v>640000</v>
      </c>
    </row>
    <row r="176" spans="1:8" ht="17.25" hidden="1" customHeight="1" x14ac:dyDescent="0.3">
      <c r="A176" s="414"/>
      <c r="B176" s="419"/>
      <c r="C176" s="272" t="s">
        <v>306</v>
      </c>
      <c r="D176" s="236">
        <v>1520000</v>
      </c>
      <c r="E176" s="343"/>
      <c r="F176" s="239" t="s">
        <v>306</v>
      </c>
      <c r="G176" s="263">
        <v>1520000</v>
      </c>
    </row>
    <row r="177" spans="1:7" ht="16.5" hidden="1" customHeight="1" x14ac:dyDescent="0.3">
      <c r="A177" s="414"/>
      <c r="B177" s="419"/>
      <c r="C177" s="299" t="s">
        <v>781</v>
      </c>
      <c r="D177" s="300">
        <v>1000000</v>
      </c>
      <c r="E177" s="343"/>
      <c r="F177" s="161" t="s">
        <v>780</v>
      </c>
      <c r="G177" s="301">
        <v>1000000</v>
      </c>
    </row>
    <row r="178" spans="1:7" ht="16.5" hidden="1" customHeight="1" x14ac:dyDescent="0.3">
      <c r="A178" s="414"/>
      <c r="B178" s="420"/>
      <c r="C178" s="341"/>
      <c r="D178" s="302"/>
      <c r="E178" s="223"/>
      <c r="F178" s="161" t="s">
        <v>737</v>
      </c>
      <c r="G178" s="301">
        <v>15000000</v>
      </c>
    </row>
    <row r="179" spans="1:7" ht="16.5" hidden="1" customHeight="1" x14ac:dyDescent="0.3">
      <c r="A179" s="414"/>
      <c r="B179" s="158" t="s">
        <v>707</v>
      </c>
      <c r="C179" s="159" t="s">
        <v>710</v>
      </c>
      <c r="D179" s="284">
        <v>206000</v>
      </c>
      <c r="E179" s="158" t="s">
        <v>732</v>
      </c>
      <c r="F179" s="159" t="s">
        <v>779</v>
      </c>
      <c r="G179" s="242">
        <v>410000</v>
      </c>
    </row>
    <row r="180" spans="1:7" ht="16.5" hidden="1" customHeight="1" x14ac:dyDescent="0.3">
      <c r="A180" s="414"/>
      <c r="B180" s="421" t="s">
        <v>730</v>
      </c>
      <c r="C180" s="159" t="s">
        <v>778</v>
      </c>
      <c r="D180" s="243">
        <v>1800000</v>
      </c>
      <c r="E180" s="158" t="s">
        <v>730</v>
      </c>
      <c r="F180" s="244" t="s">
        <v>777</v>
      </c>
      <c r="G180" s="226">
        <v>1857500</v>
      </c>
    </row>
    <row r="181" spans="1:7" ht="16.5" hidden="1" customHeight="1" x14ac:dyDescent="0.3">
      <c r="A181" s="414"/>
      <c r="B181" s="420"/>
      <c r="C181" s="159" t="s">
        <v>708</v>
      </c>
      <c r="D181" s="243">
        <v>1580000</v>
      </c>
      <c r="E181" s="158"/>
      <c r="F181" s="244" t="s">
        <v>755</v>
      </c>
      <c r="G181" s="226">
        <f>362020+112000</f>
        <v>474020</v>
      </c>
    </row>
    <row r="182" spans="1:7" ht="16.5" hidden="1" customHeight="1" x14ac:dyDescent="0.3">
      <c r="A182" s="414"/>
      <c r="B182" s="422" t="s">
        <v>727</v>
      </c>
      <c r="C182" s="423"/>
      <c r="D182" s="424"/>
      <c r="E182" s="158"/>
      <c r="F182" s="244" t="s">
        <v>776</v>
      </c>
      <c r="G182" s="226">
        <v>1776790</v>
      </c>
    </row>
    <row r="183" spans="1:7" ht="16.5" hidden="1" customHeight="1" x14ac:dyDescent="0.3">
      <c r="A183" s="414"/>
      <c r="B183" s="425"/>
      <c r="C183" s="425"/>
      <c r="D183" s="426"/>
      <c r="E183" s="158"/>
      <c r="F183" s="170" t="s">
        <v>753</v>
      </c>
      <c r="G183" s="221">
        <v>1767342</v>
      </c>
    </row>
    <row r="184" spans="1:7" ht="16.5" hidden="1" customHeight="1" x14ac:dyDescent="0.3">
      <c r="A184" s="414"/>
      <c r="B184" s="425"/>
      <c r="C184" s="425"/>
      <c r="D184" s="426"/>
      <c r="E184" s="158"/>
      <c r="F184" s="170" t="s">
        <v>775</v>
      </c>
      <c r="G184" s="221">
        <v>147040</v>
      </c>
    </row>
    <row r="185" spans="1:7" ht="16.5" hidden="1" customHeight="1" x14ac:dyDescent="0.3">
      <c r="A185" s="414"/>
      <c r="B185" s="425"/>
      <c r="C185" s="425"/>
      <c r="D185" s="426"/>
      <c r="E185" s="158"/>
      <c r="F185" s="170" t="s">
        <v>751</v>
      </c>
      <c r="G185" s="221">
        <f>359346+60500+50448</f>
        <v>470294</v>
      </c>
    </row>
    <row r="186" spans="1:7" ht="16.5" hidden="1" customHeight="1" x14ac:dyDescent="0.3">
      <c r="A186" s="414"/>
      <c r="B186" s="425"/>
      <c r="C186" s="425"/>
      <c r="D186" s="426"/>
      <c r="E186" s="158"/>
      <c r="F186" s="170" t="s">
        <v>726</v>
      </c>
      <c r="G186" s="221">
        <v>50000</v>
      </c>
    </row>
    <row r="187" spans="1:7" ht="16.5" hidden="1" customHeight="1" x14ac:dyDescent="0.3">
      <c r="A187" s="414"/>
      <c r="B187" s="425"/>
      <c r="C187" s="425"/>
      <c r="D187" s="426"/>
      <c r="E187" s="158"/>
      <c r="F187" s="170" t="s">
        <v>774</v>
      </c>
      <c r="G187" s="221">
        <v>85000</v>
      </c>
    </row>
    <row r="188" spans="1:7" ht="16.5" hidden="1" customHeight="1" x14ac:dyDescent="0.3">
      <c r="A188" s="414"/>
      <c r="B188" s="425"/>
      <c r="C188" s="425"/>
      <c r="D188" s="426"/>
      <c r="E188" s="158"/>
      <c r="F188" s="170" t="s">
        <v>722</v>
      </c>
      <c r="G188" s="221">
        <v>361350</v>
      </c>
    </row>
    <row r="189" spans="1:7" ht="16.5" hidden="1" customHeight="1" x14ac:dyDescent="0.3">
      <c r="A189" s="414"/>
      <c r="B189" s="425"/>
      <c r="C189" s="425"/>
      <c r="D189" s="426"/>
      <c r="E189" s="351" t="s">
        <v>721</v>
      </c>
      <c r="F189" s="170" t="s">
        <v>718</v>
      </c>
      <c r="G189" s="226">
        <f>2905550+38750</f>
        <v>2944300</v>
      </c>
    </row>
    <row r="190" spans="1:7" ht="16.5" hidden="1" customHeight="1" x14ac:dyDescent="0.3">
      <c r="A190" s="414"/>
      <c r="B190" s="425"/>
      <c r="C190" s="425"/>
      <c r="D190" s="426"/>
      <c r="E190" s="351"/>
      <c r="F190" s="275" t="s">
        <v>747</v>
      </c>
      <c r="G190" s="250">
        <v>931310</v>
      </c>
    </row>
    <row r="191" spans="1:7" ht="16.5" hidden="1" customHeight="1" x14ac:dyDescent="0.3">
      <c r="A191" s="429"/>
      <c r="B191" s="425"/>
      <c r="C191" s="425"/>
      <c r="D191" s="426"/>
      <c r="E191" s="228"/>
      <c r="F191" s="275" t="s">
        <v>719</v>
      </c>
      <c r="G191" s="250">
        <v>500000</v>
      </c>
    </row>
    <row r="192" spans="1:7" ht="17.25" hidden="1" customHeight="1" thickBot="1" x14ac:dyDescent="0.35">
      <c r="A192" s="429"/>
      <c r="B192" s="427"/>
      <c r="C192" s="427"/>
      <c r="D192" s="428"/>
      <c r="E192" s="353"/>
      <c r="F192" s="303" t="s">
        <v>715</v>
      </c>
      <c r="G192" s="271">
        <v>59800</v>
      </c>
    </row>
    <row r="193" spans="1:7" ht="17.25" hidden="1" customHeight="1" thickBot="1" x14ac:dyDescent="0.35">
      <c r="A193" s="413" t="s">
        <v>311</v>
      </c>
      <c r="B193" s="416" t="s">
        <v>714</v>
      </c>
      <c r="C193" s="417"/>
      <c r="D193" s="162">
        <f>SUM(D194:D214)</f>
        <v>26426500</v>
      </c>
      <c r="E193" s="340" t="s">
        <v>743</v>
      </c>
      <c r="F193" s="218"/>
      <c r="G193" s="205">
        <f>SUM(G194:G214)</f>
        <v>33462704</v>
      </c>
    </row>
    <row r="194" spans="1:7" ht="18" hidden="1" customHeight="1" thickTop="1" x14ac:dyDescent="0.3">
      <c r="A194" s="414"/>
      <c r="B194" s="418" t="s">
        <v>712</v>
      </c>
      <c r="C194" s="272" t="s">
        <v>742</v>
      </c>
      <c r="D194" s="304">
        <v>529000</v>
      </c>
      <c r="E194" s="352" t="s">
        <v>711</v>
      </c>
      <c r="F194" s="237" t="s">
        <v>741</v>
      </c>
      <c r="G194" s="280">
        <v>640000</v>
      </c>
    </row>
    <row r="195" spans="1:7" ht="17.25" hidden="1" customHeight="1" x14ac:dyDescent="0.3">
      <c r="A195" s="414"/>
      <c r="B195" s="419"/>
      <c r="C195" s="272" t="s">
        <v>740</v>
      </c>
      <c r="D195" s="304">
        <v>1520000</v>
      </c>
      <c r="E195" s="349"/>
      <c r="F195" s="262" t="s">
        <v>739</v>
      </c>
      <c r="G195" s="281">
        <v>1520000</v>
      </c>
    </row>
    <row r="196" spans="1:7" ht="16.5" hidden="1" customHeight="1" x14ac:dyDescent="0.3">
      <c r="A196" s="414"/>
      <c r="B196" s="419"/>
      <c r="C196" s="159" t="s">
        <v>5</v>
      </c>
      <c r="D196" s="305">
        <v>11000000</v>
      </c>
      <c r="E196" s="349"/>
      <c r="F196" s="306" t="s">
        <v>773</v>
      </c>
      <c r="G196" s="294">
        <v>7676000</v>
      </c>
    </row>
    <row r="197" spans="1:7" ht="16.5" hidden="1" customHeight="1" x14ac:dyDescent="0.3">
      <c r="A197" s="414"/>
      <c r="B197" s="420"/>
      <c r="C197" s="159" t="s">
        <v>772</v>
      </c>
      <c r="D197" s="305">
        <v>1000000</v>
      </c>
      <c r="E197" s="349"/>
      <c r="F197" s="306" t="s">
        <v>771</v>
      </c>
      <c r="G197" s="307">
        <v>1000000</v>
      </c>
    </row>
    <row r="198" spans="1:7" ht="16.5" hidden="1" customHeight="1" x14ac:dyDescent="0.3">
      <c r="A198" s="414"/>
      <c r="B198" s="158" t="s">
        <v>707</v>
      </c>
      <c r="C198" s="159" t="s">
        <v>733</v>
      </c>
      <c r="D198" s="308">
        <v>206000</v>
      </c>
      <c r="E198" s="158" t="s">
        <v>732</v>
      </c>
      <c r="F198" s="159" t="s">
        <v>286</v>
      </c>
      <c r="G198" s="285">
        <v>250000</v>
      </c>
    </row>
    <row r="199" spans="1:7" ht="17.25" hidden="1" customHeight="1" x14ac:dyDescent="0.3">
      <c r="A199" s="414"/>
      <c r="B199" s="421" t="s">
        <v>730</v>
      </c>
      <c r="C199" s="159" t="s">
        <v>770</v>
      </c>
      <c r="D199" s="309">
        <v>1270000</v>
      </c>
      <c r="E199" s="339" t="s">
        <v>730</v>
      </c>
      <c r="F199" s="244" t="s">
        <v>769</v>
      </c>
      <c r="G199" s="288">
        <f>16070+8000+120000</f>
        <v>144070</v>
      </c>
    </row>
    <row r="200" spans="1:7" ht="17.25" hidden="1" customHeight="1" x14ac:dyDescent="0.3">
      <c r="A200" s="414"/>
      <c r="B200" s="419"/>
      <c r="C200" s="159" t="s">
        <v>768</v>
      </c>
      <c r="D200" s="309">
        <v>2077500</v>
      </c>
      <c r="E200" s="349"/>
      <c r="F200" s="244" t="s">
        <v>767</v>
      </c>
      <c r="G200" s="288">
        <f>1670870-1335520</f>
        <v>335350</v>
      </c>
    </row>
    <row r="201" spans="1:7" ht="16.5" hidden="1" customHeight="1" x14ac:dyDescent="0.3">
      <c r="A201" s="414"/>
      <c r="B201" s="419"/>
      <c r="C201" s="159" t="s">
        <v>766</v>
      </c>
      <c r="D201" s="309">
        <v>6790000</v>
      </c>
      <c r="E201" s="349"/>
      <c r="F201" s="244" t="s">
        <v>765</v>
      </c>
      <c r="G201" s="288">
        <v>6054496</v>
      </c>
    </row>
    <row r="202" spans="1:7" ht="16.5" hidden="1" customHeight="1" x14ac:dyDescent="0.3">
      <c r="A202" s="414"/>
      <c r="B202" s="419"/>
      <c r="C202" s="159" t="s">
        <v>764</v>
      </c>
      <c r="D202" s="309">
        <v>25000</v>
      </c>
      <c r="E202" s="349"/>
      <c r="F202" s="244" t="s">
        <v>763</v>
      </c>
      <c r="G202" s="288">
        <v>1992800</v>
      </c>
    </row>
    <row r="203" spans="1:7" ht="16.5" hidden="1" customHeight="1" x14ac:dyDescent="0.3">
      <c r="A203" s="414"/>
      <c r="B203" s="419"/>
      <c r="C203" s="159" t="s">
        <v>708</v>
      </c>
      <c r="D203" s="309">
        <v>1509000</v>
      </c>
      <c r="E203" s="349"/>
      <c r="F203" s="244" t="s">
        <v>762</v>
      </c>
      <c r="G203" s="288">
        <v>1460710</v>
      </c>
    </row>
    <row r="204" spans="1:7" ht="16.5" hidden="1" customHeight="1" x14ac:dyDescent="0.3">
      <c r="A204" s="414"/>
      <c r="B204" s="420"/>
      <c r="C204" s="275"/>
      <c r="D204" s="310"/>
      <c r="E204" s="349"/>
      <c r="F204" s="244" t="s">
        <v>761</v>
      </c>
      <c r="G204" s="288">
        <f>979100+30000+18670</f>
        <v>1027770</v>
      </c>
    </row>
    <row r="205" spans="1:7" ht="16.5" hidden="1" customHeight="1" x14ac:dyDescent="0.3">
      <c r="A205" s="414"/>
      <c r="B205" s="158" t="s">
        <v>721</v>
      </c>
      <c r="C205" s="159" t="s">
        <v>760</v>
      </c>
      <c r="D205" s="305">
        <v>500000</v>
      </c>
      <c r="E205" s="349"/>
      <c r="F205" s="244" t="s">
        <v>723</v>
      </c>
      <c r="G205" s="288">
        <v>495000</v>
      </c>
    </row>
    <row r="206" spans="1:7" ht="16.5" hidden="1" customHeight="1" x14ac:dyDescent="0.3">
      <c r="A206" s="414"/>
      <c r="B206" s="422" t="s">
        <v>727</v>
      </c>
      <c r="C206" s="423"/>
      <c r="D206" s="424"/>
      <c r="E206" s="349"/>
      <c r="F206" s="244" t="s">
        <v>759</v>
      </c>
      <c r="G206" s="288">
        <v>40000</v>
      </c>
    </row>
    <row r="207" spans="1:7" ht="16.5" hidden="1" customHeight="1" x14ac:dyDescent="0.3">
      <c r="A207" s="414"/>
      <c r="B207" s="425"/>
      <c r="C207" s="425"/>
      <c r="D207" s="426"/>
      <c r="E207" s="349"/>
      <c r="F207" s="244" t="s">
        <v>758</v>
      </c>
      <c r="G207" s="288">
        <v>163000</v>
      </c>
    </row>
    <row r="208" spans="1:7" ht="16.5" hidden="1" customHeight="1" x14ac:dyDescent="0.3">
      <c r="A208" s="414"/>
      <c r="B208" s="425"/>
      <c r="C208" s="425"/>
      <c r="D208" s="426"/>
      <c r="E208" s="349"/>
      <c r="F208" s="244" t="s">
        <v>724</v>
      </c>
      <c r="G208" s="288">
        <v>300000</v>
      </c>
    </row>
    <row r="209" spans="1:7" ht="16.5" hidden="1" customHeight="1" x14ac:dyDescent="0.3">
      <c r="A209" s="414"/>
      <c r="B209" s="425"/>
      <c r="C209" s="425"/>
      <c r="D209" s="426"/>
      <c r="E209" s="349"/>
      <c r="F209" s="244" t="s">
        <v>757</v>
      </c>
      <c r="G209" s="288">
        <v>997300</v>
      </c>
    </row>
    <row r="210" spans="1:7" ht="16.5" hidden="1" customHeight="1" x14ac:dyDescent="0.3">
      <c r="A210" s="414"/>
      <c r="B210" s="425"/>
      <c r="C210" s="425"/>
      <c r="D210" s="426"/>
      <c r="E210" s="354"/>
      <c r="F210" s="170" t="s">
        <v>722</v>
      </c>
      <c r="G210" s="288">
        <v>361350</v>
      </c>
    </row>
    <row r="211" spans="1:7" ht="16.5" hidden="1" customHeight="1" x14ac:dyDescent="0.3">
      <c r="A211" s="414"/>
      <c r="B211" s="425"/>
      <c r="C211" s="425"/>
      <c r="D211" s="426"/>
      <c r="E211" s="339" t="s">
        <v>721</v>
      </c>
      <c r="F211" s="275" t="s">
        <v>719</v>
      </c>
      <c r="G211" s="288">
        <v>1335520</v>
      </c>
    </row>
    <row r="212" spans="1:7" ht="16.5" hidden="1" customHeight="1" x14ac:dyDescent="0.3">
      <c r="A212" s="414"/>
      <c r="B212" s="425"/>
      <c r="C212" s="425"/>
      <c r="D212" s="426"/>
      <c r="E212" s="349"/>
      <c r="F212" s="170" t="s">
        <v>718</v>
      </c>
      <c r="G212" s="288">
        <v>3698990</v>
      </c>
    </row>
    <row r="213" spans="1:7" ht="16.5" hidden="1" customHeight="1" x14ac:dyDescent="0.3">
      <c r="A213" s="414"/>
      <c r="B213" s="425"/>
      <c r="C213" s="425"/>
      <c r="D213" s="426"/>
      <c r="E213" s="349"/>
      <c r="F213" s="275" t="s">
        <v>747</v>
      </c>
      <c r="G213" s="294">
        <v>1681818</v>
      </c>
    </row>
    <row r="214" spans="1:7" ht="17.25" hidden="1" customHeight="1" thickBot="1" x14ac:dyDescent="0.35">
      <c r="A214" s="415"/>
      <c r="B214" s="427"/>
      <c r="C214" s="427"/>
      <c r="D214" s="428"/>
      <c r="E214" s="350"/>
      <c r="F214" s="303" t="s">
        <v>715</v>
      </c>
      <c r="G214" s="311">
        <v>2288530</v>
      </c>
    </row>
    <row r="215" spans="1:7" ht="17.25" hidden="1" customHeight="1" thickBot="1" x14ac:dyDescent="0.35">
      <c r="A215" s="410" t="s">
        <v>642</v>
      </c>
      <c r="B215" s="416" t="s">
        <v>714</v>
      </c>
      <c r="C215" s="417"/>
      <c r="D215" s="312">
        <f>SUM(D216:D224)</f>
        <v>65003800</v>
      </c>
      <c r="E215" s="345" t="s">
        <v>743</v>
      </c>
      <c r="F215" s="218"/>
      <c r="G215" s="205">
        <f>SUM(G216:G234)</f>
        <v>12697863</v>
      </c>
    </row>
    <row r="216" spans="1:7" ht="18" hidden="1" customHeight="1" thickTop="1" x14ac:dyDescent="0.3">
      <c r="A216" s="430"/>
      <c r="B216" s="418" t="s">
        <v>712</v>
      </c>
      <c r="C216" s="272" t="s">
        <v>573</v>
      </c>
      <c r="D216" s="236">
        <v>485000</v>
      </c>
      <c r="E216" s="342" t="s">
        <v>711</v>
      </c>
      <c r="F216" s="237" t="s">
        <v>573</v>
      </c>
      <c r="G216" s="238">
        <v>640000</v>
      </c>
    </row>
    <row r="217" spans="1:7" ht="17.25" hidden="1" customHeight="1" x14ac:dyDescent="0.3">
      <c r="A217" s="430"/>
      <c r="B217" s="419"/>
      <c r="C217" s="272" t="s">
        <v>306</v>
      </c>
      <c r="D217" s="236">
        <v>1520000</v>
      </c>
      <c r="E217" s="343"/>
      <c r="F217" s="239" t="s">
        <v>306</v>
      </c>
      <c r="G217" s="263">
        <v>1520000</v>
      </c>
    </row>
    <row r="218" spans="1:7" ht="16.5" hidden="1" customHeight="1" x14ac:dyDescent="0.3">
      <c r="A218" s="430"/>
      <c r="B218" s="420"/>
      <c r="C218" s="275" t="s">
        <v>5</v>
      </c>
      <c r="D218" s="313">
        <v>12000000</v>
      </c>
      <c r="E218" s="343"/>
      <c r="F218" s="161" t="s">
        <v>756</v>
      </c>
      <c r="G218" s="301">
        <v>276900</v>
      </c>
    </row>
    <row r="219" spans="1:7" ht="16.5" hidden="1" customHeight="1" x14ac:dyDescent="0.3">
      <c r="A219" s="430"/>
      <c r="B219" s="158" t="s">
        <v>707</v>
      </c>
      <c r="C219" s="159" t="s">
        <v>710</v>
      </c>
      <c r="D219" s="314">
        <v>151000</v>
      </c>
      <c r="E219" s="351" t="s">
        <v>730</v>
      </c>
      <c r="F219" s="244" t="s">
        <v>755</v>
      </c>
      <c r="G219" s="226">
        <f>118600+2350</f>
        <v>120950</v>
      </c>
    </row>
    <row r="220" spans="1:7" ht="16.5" hidden="1" customHeight="1" x14ac:dyDescent="0.3">
      <c r="A220" s="430"/>
      <c r="B220" s="421" t="s">
        <v>730</v>
      </c>
      <c r="C220" s="159" t="s">
        <v>754</v>
      </c>
      <c r="D220" s="315">
        <v>811800</v>
      </c>
      <c r="E220" s="351"/>
      <c r="F220" s="170" t="s">
        <v>753</v>
      </c>
      <c r="G220" s="221">
        <v>1252000</v>
      </c>
    </row>
    <row r="221" spans="1:7" ht="16.5" hidden="1" customHeight="1" x14ac:dyDescent="0.3">
      <c r="A221" s="430"/>
      <c r="B221" s="420"/>
      <c r="C221" s="159" t="s">
        <v>708</v>
      </c>
      <c r="D221" s="315">
        <v>736000</v>
      </c>
      <c r="E221" s="351"/>
      <c r="F221" s="170" t="s">
        <v>723</v>
      </c>
      <c r="G221" s="221">
        <v>1105750</v>
      </c>
    </row>
    <row r="222" spans="1:7" ht="16.5" hidden="1" customHeight="1" x14ac:dyDescent="0.3">
      <c r="A222" s="430"/>
      <c r="B222" s="421" t="s">
        <v>721</v>
      </c>
      <c r="C222" s="275" t="s">
        <v>752</v>
      </c>
      <c r="D222" s="313">
        <v>4300000</v>
      </c>
      <c r="E222" s="351"/>
      <c r="F222" s="170" t="s">
        <v>751</v>
      </c>
      <c r="G222" s="221">
        <v>10250</v>
      </c>
    </row>
    <row r="223" spans="1:7" ht="16.5" hidden="1" customHeight="1" x14ac:dyDescent="0.3">
      <c r="A223" s="430"/>
      <c r="B223" s="419"/>
      <c r="C223" s="299" t="s">
        <v>750</v>
      </c>
      <c r="D223" s="316">
        <v>30000000</v>
      </c>
      <c r="E223" s="351"/>
      <c r="F223" s="170" t="s">
        <v>726</v>
      </c>
      <c r="G223" s="221">
        <v>650500</v>
      </c>
    </row>
    <row r="224" spans="1:7" ht="16.5" hidden="1" customHeight="1" x14ac:dyDescent="0.3">
      <c r="A224" s="430"/>
      <c r="B224" s="420"/>
      <c r="C224" s="160" t="s">
        <v>718</v>
      </c>
      <c r="D224" s="316">
        <v>15000000</v>
      </c>
      <c r="E224" s="351"/>
      <c r="F224" s="170" t="s">
        <v>749</v>
      </c>
      <c r="G224" s="221">
        <v>881320</v>
      </c>
    </row>
    <row r="225" spans="1:7" ht="16.5" hidden="1" customHeight="1" x14ac:dyDescent="0.3">
      <c r="A225" s="430"/>
      <c r="B225" s="422" t="s">
        <v>727</v>
      </c>
      <c r="C225" s="423"/>
      <c r="D225" s="424"/>
      <c r="E225" s="351"/>
      <c r="F225" s="170" t="s">
        <v>725</v>
      </c>
      <c r="G225" s="221">
        <v>530950</v>
      </c>
    </row>
    <row r="226" spans="1:7" ht="16.5" hidden="1" customHeight="1" x14ac:dyDescent="0.3">
      <c r="A226" s="430"/>
      <c r="B226" s="425"/>
      <c r="C226" s="425"/>
      <c r="D226" s="426"/>
      <c r="E226" s="351"/>
      <c r="F226" s="275" t="s">
        <v>748</v>
      </c>
      <c r="G226" s="221">
        <v>30000</v>
      </c>
    </row>
    <row r="227" spans="1:7" ht="16.5" hidden="1" customHeight="1" x14ac:dyDescent="0.3">
      <c r="A227" s="430"/>
      <c r="B227" s="425"/>
      <c r="C227" s="425"/>
      <c r="D227" s="426"/>
      <c r="E227" s="351"/>
      <c r="F227" s="170" t="s">
        <v>722</v>
      </c>
      <c r="G227" s="221">
        <v>361350</v>
      </c>
    </row>
    <row r="228" spans="1:7" ht="16.5" hidden="1" customHeight="1" x14ac:dyDescent="0.3">
      <c r="A228" s="430"/>
      <c r="B228" s="425"/>
      <c r="C228" s="425"/>
      <c r="D228" s="426"/>
      <c r="E228" s="228" t="s">
        <v>721</v>
      </c>
      <c r="F228" s="170" t="s">
        <v>718</v>
      </c>
      <c r="G228" s="226">
        <v>2850420</v>
      </c>
    </row>
    <row r="229" spans="1:7" ht="16.5" hidden="1" customHeight="1" x14ac:dyDescent="0.3">
      <c r="A229" s="430"/>
      <c r="B229" s="425"/>
      <c r="C229" s="425"/>
      <c r="D229" s="426"/>
      <c r="E229" s="343"/>
      <c r="F229" s="275" t="s">
        <v>747</v>
      </c>
      <c r="G229" s="317">
        <v>869918</v>
      </c>
    </row>
    <row r="230" spans="1:7" ht="16.5" hidden="1" customHeight="1" x14ac:dyDescent="0.3">
      <c r="A230" s="430"/>
      <c r="B230" s="425"/>
      <c r="C230" s="425"/>
      <c r="D230" s="426"/>
      <c r="E230" s="343"/>
      <c r="F230" s="275" t="s">
        <v>719</v>
      </c>
      <c r="G230" s="317">
        <v>400000</v>
      </c>
    </row>
    <row r="231" spans="1:7" ht="16.5" hidden="1" customHeight="1" x14ac:dyDescent="0.3">
      <c r="A231" s="430"/>
      <c r="B231" s="425"/>
      <c r="C231" s="425"/>
      <c r="D231" s="426"/>
      <c r="E231" s="343"/>
      <c r="F231" s="275" t="s">
        <v>715</v>
      </c>
      <c r="G231" s="317">
        <v>146340</v>
      </c>
    </row>
    <row r="232" spans="1:7" ht="16.5" hidden="1" customHeight="1" x14ac:dyDescent="0.3">
      <c r="A232" s="430"/>
      <c r="B232" s="425"/>
      <c r="C232" s="425"/>
      <c r="D232" s="426"/>
      <c r="E232" s="343"/>
      <c r="F232" s="275" t="s">
        <v>746</v>
      </c>
      <c r="G232" s="317">
        <v>500000</v>
      </c>
    </row>
    <row r="233" spans="1:7" ht="16.5" hidden="1" customHeight="1" x14ac:dyDescent="0.3">
      <c r="A233" s="430"/>
      <c r="B233" s="425"/>
      <c r="C233" s="425"/>
      <c r="D233" s="426"/>
      <c r="E233" s="343"/>
      <c r="F233" s="207" t="s">
        <v>745</v>
      </c>
      <c r="G233" s="318">
        <v>118215</v>
      </c>
    </row>
    <row r="234" spans="1:7" ht="17.25" hidden="1" customHeight="1" thickBot="1" x14ac:dyDescent="0.35">
      <c r="A234" s="431"/>
      <c r="B234" s="427"/>
      <c r="C234" s="427"/>
      <c r="D234" s="428"/>
      <c r="E234" s="233"/>
      <c r="F234" s="161" t="s">
        <v>744</v>
      </c>
      <c r="G234" s="242">
        <v>433000</v>
      </c>
    </row>
    <row r="235" spans="1:7" ht="17.25" hidden="1" customHeight="1" thickBot="1" x14ac:dyDescent="0.35">
      <c r="A235" s="413" t="s">
        <v>643</v>
      </c>
      <c r="B235" s="416" t="s">
        <v>714</v>
      </c>
      <c r="C235" s="417"/>
      <c r="D235" s="162">
        <f>SUM(D236:D255)</f>
        <v>12855194</v>
      </c>
      <c r="E235" s="345" t="s">
        <v>743</v>
      </c>
      <c r="F235" s="346"/>
      <c r="G235" s="205">
        <f>SUM(G236:G255)</f>
        <v>58857993</v>
      </c>
    </row>
    <row r="236" spans="1:7" ht="18" hidden="1" customHeight="1" thickTop="1" x14ac:dyDescent="0.3">
      <c r="A236" s="414"/>
      <c r="B236" s="418" t="s">
        <v>712</v>
      </c>
      <c r="C236" s="272" t="s">
        <v>742</v>
      </c>
      <c r="D236" s="304">
        <v>535000</v>
      </c>
      <c r="E236" s="342" t="s">
        <v>711</v>
      </c>
      <c r="F236" s="237" t="s">
        <v>741</v>
      </c>
      <c r="G236" s="280">
        <v>690000</v>
      </c>
    </row>
    <row r="237" spans="1:7" ht="17.25" hidden="1" customHeight="1" x14ac:dyDescent="0.3">
      <c r="A237" s="414"/>
      <c r="B237" s="419"/>
      <c r="C237" s="272" t="s">
        <v>740</v>
      </c>
      <c r="D237" s="304">
        <v>1520000</v>
      </c>
      <c r="E237" s="343"/>
      <c r="F237" s="262" t="s">
        <v>739</v>
      </c>
      <c r="G237" s="281">
        <v>1520000</v>
      </c>
    </row>
    <row r="238" spans="1:7" ht="16.5" hidden="1" customHeight="1" x14ac:dyDescent="0.3">
      <c r="A238" s="414"/>
      <c r="B238" s="419"/>
      <c r="C238" s="159" t="s">
        <v>738</v>
      </c>
      <c r="D238" s="305">
        <v>1046860</v>
      </c>
      <c r="E238" s="343"/>
      <c r="F238" s="306" t="s">
        <v>737</v>
      </c>
      <c r="G238" s="294">
        <v>13668000</v>
      </c>
    </row>
    <row r="239" spans="1:7" ht="16.5" hidden="1" customHeight="1" x14ac:dyDescent="0.3">
      <c r="A239" s="414"/>
      <c r="B239" s="419"/>
      <c r="C239" s="159" t="s">
        <v>736</v>
      </c>
      <c r="D239" s="305">
        <v>2000000</v>
      </c>
      <c r="E239" s="343"/>
      <c r="F239" s="306" t="s">
        <v>735</v>
      </c>
      <c r="G239" s="307">
        <v>2000000</v>
      </c>
    </row>
    <row r="240" spans="1:7" ht="16.5" hidden="1" customHeight="1" x14ac:dyDescent="0.3">
      <c r="A240" s="414"/>
      <c r="B240" s="420"/>
      <c r="C240" s="159"/>
      <c r="D240" s="319"/>
      <c r="E240" s="223"/>
      <c r="F240" s="306" t="s">
        <v>734</v>
      </c>
      <c r="G240" s="307">
        <v>952370</v>
      </c>
    </row>
    <row r="241" spans="1:7" ht="16.5" hidden="1" customHeight="1" x14ac:dyDescent="0.3">
      <c r="A241" s="414"/>
      <c r="B241" s="158" t="s">
        <v>707</v>
      </c>
      <c r="C241" s="159" t="s">
        <v>733</v>
      </c>
      <c r="D241" s="308">
        <v>261000</v>
      </c>
      <c r="E241" s="158" t="s">
        <v>732</v>
      </c>
      <c r="F241" s="159" t="s">
        <v>731</v>
      </c>
      <c r="G241" s="285">
        <v>300000</v>
      </c>
    </row>
    <row r="242" spans="1:7" ht="16.5" hidden="1" customHeight="1" x14ac:dyDescent="0.3">
      <c r="A242" s="414"/>
      <c r="B242" s="349" t="s">
        <v>730</v>
      </c>
      <c r="C242" s="159" t="s">
        <v>708</v>
      </c>
      <c r="D242" s="320">
        <v>2881090</v>
      </c>
      <c r="E242" s="228" t="s">
        <v>730</v>
      </c>
      <c r="F242" s="244" t="s">
        <v>729</v>
      </c>
      <c r="G242" s="288">
        <f>261700+370500</f>
        <v>632200</v>
      </c>
    </row>
    <row r="243" spans="1:7" ht="27" hidden="1" customHeight="1" x14ac:dyDescent="0.3">
      <c r="A243" s="414"/>
      <c r="B243" s="158" t="s">
        <v>721</v>
      </c>
      <c r="C243" s="321" t="s">
        <v>716</v>
      </c>
      <c r="D243" s="322">
        <v>4611244</v>
      </c>
      <c r="E243" s="343"/>
      <c r="F243" s="244" t="s">
        <v>728</v>
      </c>
      <c r="G243" s="288">
        <v>97263</v>
      </c>
    </row>
    <row r="244" spans="1:7" ht="16.5" hidden="1" customHeight="1" x14ac:dyDescent="0.3">
      <c r="A244" s="414"/>
      <c r="B244" s="422" t="s">
        <v>727</v>
      </c>
      <c r="C244" s="423"/>
      <c r="D244" s="424"/>
      <c r="E244" s="343"/>
      <c r="F244" s="244" t="s">
        <v>726</v>
      </c>
      <c r="G244" s="288">
        <v>413000</v>
      </c>
    </row>
    <row r="245" spans="1:7" ht="16.5" hidden="1" customHeight="1" x14ac:dyDescent="0.3">
      <c r="A245" s="414"/>
      <c r="B245" s="425"/>
      <c r="C245" s="425"/>
      <c r="D245" s="426"/>
      <c r="E245" s="343"/>
      <c r="F245" s="244" t="s">
        <v>725</v>
      </c>
      <c r="G245" s="288">
        <v>509400</v>
      </c>
    </row>
    <row r="246" spans="1:7" ht="16.5" hidden="1" customHeight="1" x14ac:dyDescent="0.3">
      <c r="A246" s="414"/>
      <c r="B246" s="425"/>
      <c r="C246" s="425"/>
      <c r="D246" s="426"/>
      <c r="E246" s="343"/>
      <c r="F246" s="244" t="s">
        <v>724</v>
      </c>
      <c r="G246" s="288">
        <v>1103682</v>
      </c>
    </row>
    <row r="247" spans="1:7" ht="16.5" hidden="1" customHeight="1" x14ac:dyDescent="0.3">
      <c r="A247" s="414"/>
      <c r="B247" s="425"/>
      <c r="C247" s="425"/>
      <c r="D247" s="426"/>
      <c r="E247" s="343"/>
      <c r="F247" s="244" t="s">
        <v>723</v>
      </c>
      <c r="G247" s="288">
        <v>880000</v>
      </c>
    </row>
    <row r="248" spans="1:7" ht="16.5" hidden="1" customHeight="1" x14ac:dyDescent="0.3">
      <c r="A248" s="414"/>
      <c r="B248" s="425"/>
      <c r="C248" s="425"/>
      <c r="D248" s="426"/>
      <c r="E248" s="343"/>
      <c r="F248" s="275" t="s">
        <v>715</v>
      </c>
      <c r="G248" s="288">
        <v>33800</v>
      </c>
    </row>
    <row r="249" spans="1:7" ht="16.5" hidden="1" customHeight="1" x14ac:dyDescent="0.3">
      <c r="A249" s="414"/>
      <c r="B249" s="425"/>
      <c r="C249" s="425"/>
      <c r="D249" s="426"/>
      <c r="E249" s="223"/>
      <c r="F249" s="231" t="s">
        <v>722</v>
      </c>
      <c r="G249" s="288">
        <v>547700</v>
      </c>
    </row>
    <row r="250" spans="1:7" ht="16.5" hidden="1" customHeight="1" x14ac:dyDescent="0.3">
      <c r="A250" s="414"/>
      <c r="B250" s="425"/>
      <c r="C250" s="425"/>
      <c r="D250" s="426"/>
      <c r="E250" s="339" t="s">
        <v>721</v>
      </c>
      <c r="F250" s="244" t="s">
        <v>720</v>
      </c>
      <c r="G250" s="288">
        <v>29568019</v>
      </c>
    </row>
    <row r="251" spans="1:7" ht="16.5" hidden="1" customHeight="1" x14ac:dyDescent="0.3">
      <c r="A251" s="414"/>
      <c r="B251" s="425"/>
      <c r="C251" s="425"/>
      <c r="D251" s="426"/>
      <c r="E251" s="349"/>
      <c r="F251" s="275" t="s">
        <v>719</v>
      </c>
      <c r="G251" s="288">
        <f>745752+4+869</f>
        <v>746625</v>
      </c>
    </row>
    <row r="252" spans="1:7" ht="16.5" hidden="1" customHeight="1" x14ac:dyDescent="0.3">
      <c r="A252" s="414"/>
      <c r="B252" s="425"/>
      <c r="C252" s="425"/>
      <c r="D252" s="426"/>
      <c r="E252" s="349"/>
      <c r="F252" s="170" t="s">
        <v>718</v>
      </c>
      <c r="G252" s="288">
        <v>3499090</v>
      </c>
    </row>
    <row r="253" spans="1:7" ht="16.5" hidden="1" customHeight="1" x14ac:dyDescent="0.3">
      <c r="A253" s="414"/>
      <c r="B253" s="425"/>
      <c r="C253" s="425"/>
      <c r="D253" s="426"/>
      <c r="E253" s="349"/>
      <c r="F253" s="275" t="s">
        <v>717</v>
      </c>
      <c r="G253" s="294">
        <v>764785</v>
      </c>
    </row>
    <row r="254" spans="1:7" ht="16.5" hidden="1" customHeight="1" x14ac:dyDescent="0.3">
      <c r="A254" s="429"/>
      <c r="B254" s="425"/>
      <c r="C254" s="425"/>
      <c r="D254" s="426"/>
      <c r="E254" s="349"/>
      <c r="F254" s="321" t="s">
        <v>716</v>
      </c>
      <c r="G254" s="323">
        <v>59</v>
      </c>
    </row>
    <row r="255" spans="1:7" ht="17.25" hidden="1" customHeight="1" thickBot="1" x14ac:dyDescent="0.35">
      <c r="A255" s="415"/>
      <c r="B255" s="427"/>
      <c r="C255" s="427"/>
      <c r="D255" s="428"/>
      <c r="E255" s="350"/>
      <c r="F255" s="303" t="s">
        <v>715</v>
      </c>
      <c r="G255" s="311">
        <f>965800-33800</f>
        <v>932000</v>
      </c>
    </row>
    <row r="256" spans="1:7" ht="17.25" hidden="1" thickBot="1" x14ac:dyDescent="0.35">
      <c r="A256" s="144"/>
      <c r="B256" s="324"/>
      <c r="C256" s="324"/>
      <c r="D256" s="325"/>
      <c r="E256" s="326"/>
      <c r="F256" s="326"/>
      <c r="G256" s="327"/>
    </row>
    <row r="257" spans="1:7" ht="17.25" thickBot="1" x14ac:dyDescent="0.35">
      <c r="A257" s="410" t="s">
        <v>923</v>
      </c>
      <c r="B257" s="488" t="s">
        <v>871</v>
      </c>
      <c r="C257" s="489"/>
      <c r="D257" s="364">
        <f>SUM(D258:D269)</f>
        <v>23482700</v>
      </c>
      <c r="E257" s="488" t="s">
        <v>880</v>
      </c>
      <c r="F257" s="489"/>
      <c r="G257" s="382">
        <f>SUM(G258:G269)</f>
        <v>9237750</v>
      </c>
    </row>
    <row r="258" spans="1:7" x14ac:dyDescent="0.3">
      <c r="A258" s="411"/>
      <c r="B258" s="490" t="s">
        <v>884</v>
      </c>
      <c r="C258" s="378" t="s">
        <v>883</v>
      </c>
      <c r="D258" s="379">
        <v>545000</v>
      </c>
      <c r="E258" s="492" t="s">
        <v>885</v>
      </c>
      <c r="F258" s="383" t="s">
        <v>895</v>
      </c>
      <c r="G258" s="384">
        <v>405000</v>
      </c>
    </row>
    <row r="259" spans="1:7" x14ac:dyDescent="0.3">
      <c r="A259" s="411"/>
      <c r="B259" s="491"/>
      <c r="C259" s="377" t="s">
        <v>882</v>
      </c>
      <c r="D259" s="376">
        <v>1000000</v>
      </c>
      <c r="E259" s="493"/>
      <c r="F259" s="145" t="s">
        <v>882</v>
      </c>
      <c r="G259" s="366">
        <v>1000000</v>
      </c>
    </row>
    <row r="260" spans="1:7" x14ac:dyDescent="0.3">
      <c r="A260" s="411"/>
      <c r="B260" s="374" t="s">
        <v>886</v>
      </c>
      <c r="C260" s="375" t="s">
        <v>887</v>
      </c>
      <c r="D260" s="376">
        <v>138000</v>
      </c>
      <c r="E260" s="380" t="s">
        <v>908</v>
      </c>
      <c r="F260" s="372" t="s">
        <v>909</v>
      </c>
      <c r="G260" s="381">
        <v>600000</v>
      </c>
    </row>
    <row r="261" spans="1:7" x14ac:dyDescent="0.3">
      <c r="A261" s="411"/>
      <c r="B261" s="502" t="s">
        <v>925</v>
      </c>
      <c r="C261" s="375" t="s">
        <v>928</v>
      </c>
      <c r="D261" s="376">
        <v>10000000</v>
      </c>
      <c r="E261" s="500" t="s">
        <v>891</v>
      </c>
      <c r="F261" s="365" t="s">
        <v>896</v>
      </c>
      <c r="G261" s="366">
        <v>447830</v>
      </c>
    </row>
    <row r="262" spans="1:7" x14ac:dyDescent="0.3">
      <c r="A262" s="411"/>
      <c r="B262" s="503"/>
      <c r="C262" s="375" t="s">
        <v>926</v>
      </c>
      <c r="D262" s="376">
        <v>2000000</v>
      </c>
      <c r="E262" s="501"/>
      <c r="F262" s="365" t="s">
        <v>901</v>
      </c>
      <c r="G262" s="366">
        <v>434350</v>
      </c>
    </row>
    <row r="263" spans="1:7" x14ac:dyDescent="0.3">
      <c r="A263" s="411"/>
      <c r="B263" s="503"/>
      <c r="C263" s="110" t="s">
        <v>929</v>
      </c>
      <c r="D263" s="376">
        <v>3460000</v>
      </c>
      <c r="E263" s="501"/>
      <c r="F263" s="365" t="s">
        <v>900</v>
      </c>
      <c r="G263" s="366">
        <v>250000</v>
      </c>
    </row>
    <row r="264" spans="1:7" x14ac:dyDescent="0.3">
      <c r="A264" s="411"/>
      <c r="B264" s="504"/>
      <c r="C264" s="110" t="s">
        <v>930</v>
      </c>
      <c r="D264" s="376">
        <v>4630000</v>
      </c>
      <c r="E264" s="501"/>
      <c r="F264" s="365" t="s">
        <v>903</v>
      </c>
      <c r="G264" s="366">
        <v>19800</v>
      </c>
    </row>
    <row r="265" spans="1:7" x14ac:dyDescent="0.3">
      <c r="A265" s="411"/>
      <c r="B265" s="371" t="s">
        <v>893</v>
      </c>
      <c r="C265" s="372" t="s">
        <v>894</v>
      </c>
      <c r="D265" s="373">
        <v>709700</v>
      </c>
      <c r="E265" s="501"/>
      <c r="F265" s="110" t="s">
        <v>892</v>
      </c>
      <c r="G265" s="367">
        <v>191250</v>
      </c>
    </row>
    <row r="266" spans="1:7" x14ac:dyDescent="0.3">
      <c r="A266" s="411"/>
      <c r="B266" s="385" t="s">
        <v>888</v>
      </c>
      <c r="C266" s="372" t="s">
        <v>924</v>
      </c>
      <c r="D266" s="373">
        <v>1000000</v>
      </c>
      <c r="E266" s="501"/>
      <c r="F266" s="110" t="s">
        <v>907</v>
      </c>
      <c r="G266" s="367">
        <v>2199870</v>
      </c>
    </row>
    <row r="267" spans="1:7" x14ac:dyDescent="0.3">
      <c r="A267" s="411"/>
      <c r="B267" s="494" t="s">
        <v>904</v>
      </c>
      <c r="C267" s="495"/>
      <c r="D267" s="496"/>
      <c r="E267" s="501"/>
      <c r="F267" s="110" t="s">
        <v>927</v>
      </c>
      <c r="G267" s="367">
        <v>2000000</v>
      </c>
    </row>
    <row r="268" spans="1:7" x14ac:dyDescent="0.3">
      <c r="A268" s="411"/>
      <c r="B268" s="494"/>
      <c r="C268" s="495"/>
      <c r="D268" s="496"/>
      <c r="E268" s="355" t="s">
        <v>919</v>
      </c>
      <c r="F268" s="145" t="s">
        <v>902</v>
      </c>
      <c r="G268" s="366">
        <v>570000</v>
      </c>
    </row>
    <row r="269" spans="1:7" ht="17.25" thickBot="1" x14ac:dyDescent="0.35">
      <c r="A269" s="412"/>
      <c r="B269" s="497"/>
      <c r="C269" s="498"/>
      <c r="D269" s="499"/>
      <c r="E269" s="368" t="s">
        <v>888</v>
      </c>
      <c r="F269" s="369" t="s">
        <v>924</v>
      </c>
      <c r="G269" s="370">
        <v>1119650</v>
      </c>
    </row>
  </sheetData>
  <autoFilter ref="A1:G255">
    <filterColumn colId="1" showButton="0"/>
    <filterColumn colId="2" showButton="0"/>
    <filterColumn colId="3" showButton="0"/>
    <filterColumn colId="4" showButton="0"/>
    <filterColumn colId="5" showButton="0"/>
  </autoFilter>
  <mergeCells count="93">
    <mergeCell ref="E257:F257"/>
    <mergeCell ref="B258:B259"/>
    <mergeCell ref="E258:E259"/>
    <mergeCell ref="B267:D269"/>
    <mergeCell ref="E261:E267"/>
    <mergeCell ref="B261:B264"/>
    <mergeCell ref="B93:B95"/>
    <mergeCell ref="B82:D91"/>
    <mergeCell ref="B74:C74"/>
    <mergeCell ref="B35:C35"/>
    <mergeCell ref="B257:C257"/>
    <mergeCell ref="A55:A73"/>
    <mergeCell ref="B55:C55"/>
    <mergeCell ref="E67:E69"/>
    <mergeCell ref="B61:D73"/>
    <mergeCell ref="E70:E73"/>
    <mergeCell ref="E59:E66"/>
    <mergeCell ref="E56:E57"/>
    <mergeCell ref="E55:F55"/>
    <mergeCell ref="A92:A110"/>
    <mergeCell ref="E5:F5"/>
    <mergeCell ref="B1:G1"/>
    <mergeCell ref="B2:D2"/>
    <mergeCell ref="E2:G2"/>
    <mergeCell ref="B3:C3"/>
    <mergeCell ref="E3:F3"/>
    <mergeCell ref="B4:C4"/>
    <mergeCell ref="E6:G10"/>
    <mergeCell ref="B44:D51"/>
    <mergeCell ref="B12:B13"/>
    <mergeCell ref="B11:C11"/>
    <mergeCell ref="B19:B20"/>
    <mergeCell ref="E11:F11"/>
    <mergeCell ref="E12:E13"/>
    <mergeCell ref="E36:E37"/>
    <mergeCell ref="E15:E17"/>
    <mergeCell ref="B36:B39"/>
    <mergeCell ref="B21:D34"/>
    <mergeCell ref="E51:E54"/>
    <mergeCell ref="E35:F35"/>
    <mergeCell ref="E28:E34"/>
    <mergeCell ref="B16:B18"/>
    <mergeCell ref="E18:E27"/>
    <mergeCell ref="E43:E50"/>
    <mergeCell ref="E40:E42"/>
    <mergeCell ref="A174:A192"/>
    <mergeCell ref="B174:C174"/>
    <mergeCell ref="B175:B178"/>
    <mergeCell ref="A111:A134"/>
    <mergeCell ref="B131:B134"/>
    <mergeCell ref="B116:B130"/>
    <mergeCell ref="B112:B114"/>
    <mergeCell ref="A150:A173"/>
    <mergeCell ref="B155:B158"/>
    <mergeCell ref="B159:D173"/>
    <mergeCell ref="B135:C135"/>
    <mergeCell ref="B151:B153"/>
    <mergeCell ref="B180:B181"/>
    <mergeCell ref="B146:B149"/>
    <mergeCell ref="B182:D192"/>
    <mergeCell ref="B150:C150"/>
    <mergeCell ref="A5:A10"/>
    <mergeCell ref="B5:C5"/>
    <mergeCell ref="B136:B137"/>
    <mergeCell ref="B139:B145"/>
    <mergeCell ref="A35:A51"/>
    <mergeCell ref="B106:B110"/>
    <mergeCell ref="B42:B43"/>
    <mergeCell ref="B56:B57"/>
    <mergeCell ref="B97:B105"/>
    <mergeCell ref="B75:B78"/>
    <mergeCell ref="B92:C92"/>
    <mergeCell ref="B111:C111"/>
    <mergeCell ref="A135:A149"/>
    <mergeCell ref="A11:A34"/>
    <mergeCell ref="A74:A91"/>
    <mergeCell ref="B80:B81"/>
    <mergeCell ref="A257:A269"/>
    <mergeCell ref="A193:A214"/>
    <mergeCell ref="B193:C193"/>
    <mergeCell ref="B194:B197"/>
    <mergeCell ref="B199:B204"/>
    <mergeCell ref="B206:D214"/>
    <mergeCell ref="A235:A255"/>
    <mergeCell ref="B235:C235"/>
    <mergeCell ref="B236:B240"/>
    <mergeCell ref="B244:D255"/>
    <mergeCell ref="B216:B218"/>
    <mergeCell ref="B220:B221"/>
    <mergeCell ref="A215:A234"/>
    <mergeCell ref="B215:C215"/>
    <mergeCell ref="B225:D234"/>
    <mergeCell ref="B222:B224"/>
  </mergeCells>
  <phoneticPr fontId="40" type="noConversion"/>
  <printOptions horizontalCentered="1"/>
  <pageMargins left="0.15748031496062992" right="0.15748031496062992" top="0.19685039370078741" bottom="0.35433070866141736" header="0.15748031496062992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6.5" x14ac:dyDescent="0.3"/>
  <cols>
    <col min="1" max="1" width="2.5" style="109" customWidth="1"/>
    <col min="2" max="2" width="4.5" bestFit="1" customWidth="1"/>
    <col min="3" max="3" width="26.625" customWidth="1"/>
    <col min="4" max="4" width="15.125" customWidth="1"/>
    <col min="5" max="5" width="19.625" customWidth="1"/>
    <col min="6" max="6" width="26.125" bestFit="1" customWidth="1"/>
    <col min="8" max="8" width="16.125" bestFit="1" customWidth="1"/>
  </cols>
  <sheetData>
    <row r="1" spans="2:5" s="2" customFormat="1" ht="37.5" customHeight="1" x14ac:dyDescent="0.3">
      <c r="B1" s="505" t="s">
        <v>656</v>
      </c>
      <c r="C1" s="505"/>
      <c r="D1" s="505"/>
      <c r="E1" s="505"/>
    </row>
    <row r="2" spans="2:5" s="2" customFormat="1" ht="21" thickBot="1" x14ac:dyDescent="0.3">
      <c r="B2" s="134"/>
      <c r="C2" s="134"/>
      <c r="D2" s="134"/>
      <c r="E2" s="135" t="s">
        <v>691</v>
      </c>
    </row>
    <row r="3" spans="2:5" s="3" customFormat="1" ht="20.100000000000001" customHeight="1" thickBot="1" x14ac:dyDescent="0.35">
      <c r="B3" s="123" t="s">
        <v>655</v>
      </c>
      <c r="C3" s="124" t="s">
        <v>654</v>
      </c>
      <c r="D3" s="124" t="s">
        <v>657</v>
      </c>
      <c r="E3" s="125" t="s">
        <v>658</v>
      </c>
    </row>
    <row r="4" spans="2:5" s="1" customFormat="1" ht="20.100000000000001" customHeight="1" thickTop="1" x14ac:dyDescent="0.3">
      <c r="B4" s="126">
        <v>1</v>
      </c>
      <c r="C4" s="121" t="s">
        <v>659</v>
      </c>
      <c r="D4" s="122" t="s">
        <v>660</v>
      </c>
      <c r="E4" s="127" t="s">
        <v>661</v>
      </c>
    </row>
    <row r="5" spans="2:5" s="1" customFormat="1" ht="20.100000000000001" customHeight="1" x14ac:dyDescent="0.3">
      <c r="B5" s="128">
        <v>2</v>
      </c>
      <c r="C5" s="118" t="s">
        <v>662</v>
      </c>
      <c r="D5" s="119" t="s">
        <v>660</v>
      </c>
      <c r="E5" s="129" t="s">
        <v>663</v>
      </c>
    </row>
    <row r="6" spans="2:5" s="1" customFormat="1" ht="20.100000000000001" customHeight="1" x14ac:dyDescent="0.3">
      <c r="B6" s="128">
        <v>3</v>
      </c>
      <c r="C6" s="118" t="s">
        <v>664</v>
      </c>
      <c r="D6" s="119" t="s">
        <v>660</v>
      </c>
      <c r="E6" s="129" t="s">
        <v>665</v>
      </c>
    </row>
    <row r="7" spans="2:5" s="1" customFormat="1" ht="20.100000000000001" customHeight="1" x14ac:dyDescent="0.3">
      <c r="B7" s="128">
        <v>4</v>
      </c>
      <c r="C7" s="118" t="s">
        <v>666</v>
      </c>
      <c r="D7" s="119" t="s">
        <v>660</v>
      </c>
      <c r="E7" s="129" t="s">
        <v>667</v>
      </c>
    </row>
    <row r="8" spans="2:5" s="1" customFormat="1" ht="20.100000000000001" customHeight="1" x14ac:dyDescent="0.3">
      <c r="B8" s="128">
        <v>5</v>
      </c>
      <c r="C8" s="118" t="s">
        <v>668</v>
      </c>
      <c r="D8" s="119" t="s">
        <v>660</v>
      </c>
      <c r="E8" s="129" t="s">
        <v>669</v>
      </c>
    </row>
    <row r="9" spans="2:5" s="1" customFormat="1" ht="20.100000000000001" customHeight="1" x14ac:dyDescent="0.3">
      <c r="B9" s="128">
        <v>6</v>
      </c>
      <c r="C9" s="118" t="s">
        <v>670</v>
      </c>
      <c r="D9" s="119" t="s">
        <v>660</v>
      </c>
      <c r="E9" s="129" t="s">
        <v>671</v>
      </c>
    </row>
    <row r="10" spans="2:5" s="1" customFormat="1" ht="20.100000000000001" customHeight="1" x14ac:dyDescent="0.3">
      <c r="B10" s="128">
        <v>7</v>
      </c>
      <c r="C10" s="118" t="s">
        <v>672</v>
      </c>
      <c r="D10" s="119" t="s">
        <v>660</v>
      </c>
      <c r="E10" s="129" t="s">
        <v>673</v>
      </c>
    </row>
    <row r="11" spans="2:5" s="1" customFormat="1" ht="20.100000000000001" customHeight="1" x14ac:dyDescent="0.3">
      <c r="B11" s="128">
        <v>8</v>
      </c>
      <c r="C11" s="118" t="s">
        <v>674</v>
      </c>
      <c r="D11" s="119" t="s">
        <v>660</v>
      </c>
      <c r="E11" s="129" t="s">
        <v>675</v>
      </c>
    </row>
    <row r="12" spans="2:5" s="1" customFormat="1" ht="20.100000000000001" customHeight="1" x14ac:dyDescent="0.3">
      <c r="B12" s="128">
        <v>9</v>
      </c>
      <c r="C12" s="118" t="s">
        <v>676</v>
      </c>
      <c r="D12" s="119" t="s">
        <v>660</v>
      </c>
      <c r="E12" s="129" t="s">
        <v>677</v>
      </c>
    </row>
    <row r="13" spans="2:5" s="1" customFormat="1" ht="20.100000000000001" customHeight="1" x14ac:dyDescent="0.3">
      <c r="B13" s="128">
        <v>10</v>
      </c>
      <c r="C13" s="118" t="s">
        <v>678</v>
      </c>
      <c r="D13" s="119" t="s">
        <v>660</v>
      </c>
      <c r="E13" s="129" t="s">
        <v>679</v>
      </c>
    </row>
    <row r="14" spans="2:5" s="1" customFormat="1" ht="20.100000000000001" customHeight="1" x14ac:dyDescent="0.3">
      <c r="B14" s="128">
        <v>11</v>
      </c>
      <c r="C14" s="118" t="s">
        <v>680</v>
      </c>
      <c r="D14" s="119" t="s">
        <v>660</v>
      </c>
      <c r="E14" s="129" t="s">
        <v>681</v>
      </c>
    </row>
    <row r="15" spans="2:5" s="1" customFormat="1" ht="20.100000000000001" customHeight="1" x14ac:dyDescent="0.3">
      <c r="B15" s="128">
        <v>12</v>
      </c>
      <c r="C15" s="120" t="s">
        <v>682</v>
      </c>
      <c r="D15" s="119" t="s">
        <v>649</v>
      </c>
      <c r="E15" s="129" t="s">
        <v>650</v>
      </c>
    </row>
    <row r="16" spans="2:5" s="1" customFormat="1" ht="20.100000000000001" customHeight="1" x14ac:dyDescent="0.3">
      <c r="B16" s="128">
        <v>13</v>
      </c>
      <c r="C16" s="120" t="s">
        <v>683</v>
      </c>
      <c r="D16" s="119" t="s">
        <v>649</v>
      </c>
      <c r="E16" s="129" t="s">
        <v>651</v>
      </c>
    </row>
    <row r="17" spans="2:5" s="1" customFormat="1" ht="20.100000000000001" customHeight="1" x14ac:dyDescent="0.3">
      <c r="B17" s="128">
        <v>14</v>
      </c>
      <c r="C17" s="120" t="s">
        <v>684</v>
      </c>
      <c r="D17" s="119" t="s">
        <v>649</v>
      </c>
      <c r="E17" s="129" t="s">
        <v>685</v>
      </c>
    </row>
    <row r="18" spans="2:5" s="1" customFormat="1" ht="20.100000000000001" customHeight="1" x14ac:dyDescent="0.3">
      <c r="B18" s="128">
        <v>15</v>
      </c>
      <c r="C18" s="120" t="s">
        <v>686</v>
      </c>
      <c r="D18" s="119" t="s">
        <v>687</v>
      </c>
      <c r="E18" s="129" t="s">
        <v>652</v>
      </c>
    </row>
    <row r="19" spans="2:5" s="4" customFormat="1" ht="20.100000000000001" customHeight="1" x14ac:dyDescent="0.3">
      <c r="B19" s="128">
        <v>16</v>
      </c>
      <c r="C19" s="120" t="s">
        <v>688</v>
      </c>
      <c r="D19" s="119" t="s">
        <v>687</v>
      </c>
      <c r="E19" s="129" t="s">
        <v>689</v>
      </c>
    </row>
    <row r="20" spans="2:5" s="4" customFormat="1" ht="20.100000000000001" customHeight="1" thickBot="1" x14ac:dyDescent="0.35">
      <c r="B20" s="130">
        <v>17</v>
      </c>
      <c r="C20" s="131" t="s">
        <v>690</v>
      </c>
      <c r="D20" s="132" t="s">
        <v>687</v>
      </c>
      <c r="E20" s="133" t="s">
        <v>653</v>
      </c>
    </row>
    <row r="21" spans="2:5" s="2" customFormat="1" ht="20.100000000000001" customHeight="1" x14ac:dyDescent="0.3"/>
    <row r="22" spans="2:5" s="2" customFormat="1" ht="20.100000000000001" customHeight="1" x14ac:dyDescent="0.3"/>
  </sheetData>
  <mergeCells count="1">
    <mergeCell ref="B1:E1"/>
  </mergeCells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393"/>
  <sheetViews>
    <sheetView workbookViewId="0"/>
  </sheetViews>
  <sheetFormatPr defaultRowHeight="16.5" x14ac:dyDescent="0.3"/>
  <cols>
    <col min="1" max="1" width="3.875" customWidth="1"/>
    <col min="3" max="3" width="16.75" customWidth="1"/>
    <col min="5" max="5" width="35.625" customWidth="1"/>
    <col min="6" max="6" width="3.625" style="9" customWidth="1"/>
  </cols>
  <sheetData>
    <row r="1" spans="1:8" x14ac:dyDescent="0.3">
      <c r="A1" s="6" t="s">
        <v>6</v>
      </c>
      <c r="G1" s="6" t="s">
        <v>53</v>
      </c>
      <c r="H1" s="6" t="s">
        <v>54</v>
      </c>
    </row>
    <row r="2" spans="1:8" ht="22.5" hidden="1" x14ac:dyDescent="0.3">
      <c r="A2" s="10" t="s">
        <v>7</v>
      </c>
      <c r="B2" s="10" t="s">
        <v>8</v>
      </c>
      <c r="C2" s="10" t="s">
        <v>9</v>
      </c>
      <c r="D2" s="10" t="s">
        <v>10</v>
      </c>
      <c r="E2" s="10" t="s">
        <v>11</v>
      </c>
      <c r="F2" s="10" t="s">
        <v>12</v>
      </c>
    </row>
    <row r="3" spans="1:8" hidden="1" x14ac:dyDescent="0.3">
      <c r="A3" s="11">
        <v>1</v>
      </c>
      <c r="B3" s="12" t="s">
        <v>13</v>
      </c>
      <c r="C3" s="13" t="s">
        <v>14</v>
      </c>
      <c r="D3" s="14">
        <v>4245000</v>
      </c>
      <c r="E3" s="13" t="s">
        <v>15</v>
      </c>
      <c r="F3" s="12" t="s">
        <v>51</v>
      </c>
    </row>
    <row r="4" spans="1:8" hidden="1" x14ac:dyDescent="0.3">
      <c r="A4" s="11">
        <v>2</v>
      </c>
      <c r="B4" s="12" t="s">
        <v>16</v>
      </c>
      <c r="C4" s="13" t="s">
        <v>17</v>
      </c>
      <c r="D4" s="14">
        <v>2210000</v>
      </c>
      <c r="E4" s="13" t="s">
        <v>18</v>
      </c>
      <c r="F4" s="12" t="s">
        <v>51</v>
      </c>
    </row>
    <row r="5" spans="1:8" hidden="1" x14ac:dyDescent="0.3">
      <c r="A5" s="11">
        <v>3</v>
      </c>
      <c r="B5" s="12" t="s">
        <v>19</v>
      </c>
      <c r="C5" s="13" t="s">
        <v>17</v>
      </c>
      <c r="D5" s="14">
        <v>20000</v>
      </c>
      <c r="E5" s="13" t="s">
        <v>20</v>
      </c>
      <c r="F5" s="12" t="s">
        <v>51</v>
      </c>
    </row>
    <row r="6" spans="1:8" ht="22.5" hidden="1" x14ac:dyDescent="0.3">
      <c r="A6" s="11">
        <v>4</v>
      </c>
      <c r="B6" s="12" t="s">
        <v>21</v>
      </c>
      <c r="C6" s="13" t="s">
        <v>22</v>
      </c>
      <c r="D6" s="14">
        <v>2005</v>
      </c>
      <c r="E6" s="13" t="s">
        <v>23</v>
      </c>
      <c r="F6" s="12" t="s">
        <v>51</v>
      </c>
    </row>
    <row r="7" spans="1:8" ht="22.5" hidden="1" x14ac:dyDescent="0.3">
      <c r="A7" s="11">
        <v>5</v>
      </c>
      <c r="B7" s="11"/>
      <c r="C7" s="13" t="s">
        <v>24</v>
      </c>
      <c r="D7" s="14">
        <v>2289</v>
      </c>
      <c r="E7" s="13" t="s">
        <v>25</v>
      </c>
      <c r="F7" s="12" t="s">
        <v>51</v>
      </c>
    </row>
    <row r="8" spans="1:8" ht="22.5" hidden="1" x14ac:dyDescent="0.3">
      <c r="A8" s="11">
        <v>6</v>
      </c>
      <c r="B8" s="12" t="s">
        <v>26</v>
      </c>
      <c r="C8" s="13" t="s">
        <v>27</v>
      </c>
      <c r="D8" s="14">
        <v>1600000</v>
      </c>
      <c r="E8" s="13" t="s">
        <v>28</v>
      </c>
      <c r="F8" s="12" t="s">
        <v>51</v>
      </c>
    </row>
    <row r="9" spans="1:8" hidden="1" x14ac:dyDescent="0.3">
      <c r="A9" s="11">
        <v>7</v>
      </c>
      <c r="B9" s="12" t="s">
        <v>29</v>
      </c>
      <c r="C9" s="13" t="s">
        <v>30</v>
      </c>
      <c r="D9" s="14">
        <v>30000</v>
      </c>
      <c r="E9" s="17" t="s">
        <v>31</v>
      </c>
      <c r="F9" s="12" t="s">
        <v>52</v>
      </c>
    </row>
    <row r="10" spans="1:8" hidden="1" x14ac:dyDescent="0.3">
      <c r="A10" s="11">
        <v>8</v>
      </c>
      <c r="B10" s="11"/>
      <c r="C10" s="13" t="s">
        <v>32</v>
      </c>
      <c r="D10" s="14">
        <v>50000</v>
      </c>
      <c r="E10" s="16" t="s">
        <v>33</v>
      </c>
      <c r="F10" s="12" t="s">
        <v>52</v>
      </c>
    </row>
    <row r="11" spans="1:8" hidden="1" x14ac:dyDescent="0.3">
      <c r="A11" s="11">
        <v>9</v>
      </c>
      <c r="B11" s="11"/>
      <c r="C11" s="13" t="s">
        <v>34</v>
      </c>
      <c r="D11" s="14">
        <v>242220</v>
      </c>
      <c r="E11" s="13" t="s">
        <v>35</v>
      </c>
      <c r="F11" s="12" t="s">
        <v>52</v>
      </c>
    </row>
    <row r="12" spans="1:8" hidden="1" x14ac:dyDescent="0.3">
      <c r="A12" s="11">
        <v>10</v>
      </c>
      <c r="B12" s="11"/>
      <c r="C12" s="13" t="s">
        <v>36</v>
      </c>
      <c r="D12" s="14">
        <v>42000</v>
      </c>
      <c r="E12" s="13" t="s">
        <v>37</v>
      </c>
      <c r="F12" s="12" t="s">
        <v>51</v>
      </c>
    </row>
    <row r="13" spans="1:8" hidden="1" x14ac:dyDescent="0.3">
      <c r="A13" s="11">
        <v>11</v>
      </c>
      <c r="B13" s="11"/>
      <c r="C13" s="13" t="s">
        <v>32</v>
      </c>
      <c r="D13" s="14">
        <v>76680</v>
      </c>
      <c r="E13" s="16" t="s">
        <v>38</v>
      </c>
      <c r="F13" s="12" t="s">
        <v>52</v>
      </c>
    </row>
    <row r="14" spans="1:8" hidden="1" x14ac:dyDescent="0.3">
      <c r="A14" s="11">
        <v>12</v>
      </c>
      <c r="B14" s="11"/>
      <c r="C14" s="13" t="s">
        <v>36</v>
      </c>
      <c r="D14" s="14">
        <v>5500</v>
      </c>
      <c r="E14" s="13" t="s">
        <v>37</v>
      </c>
      <c r="F14" s="12" t="s">
        <v>52</v>
      </c>
    </row>
    <row r="15" spans="1:8" hidden="1" x14ac:dyDescent="0.3">
      <c r="A15" s="11">
        <v>13</v>
      </c>
      <c r="B15" s="11"/>
      <c r="C15" s="13" t="s">
        <v>30</v>
      </c>
      <c r="D15" s="14">
        <v>1098900</v>
      </c>
      <c r="E15" s="17" t="s">
        <v>39</v>
      </c>
      <c r="F15" s="12" t="s">
        <v>52</v>
      </c>
    </row>
    <row r="16" spans="1:8" ht="22.5" hidden="1" x14ac:dyDescent="0.3">
      <c r="A16" s="11">
        <v>14</v>
      </c>
      <c r="B16" s="12" t="s">
        <v>40</v>
      </c>
      <c r="C16" s="13" t="s">
        <v>41</v>
      </c>
      <c r="D16" s="14">
        <v>541880</v>
      </c>
      <c r="E16" s="15" t="s">
        <v>42</v>
      </c>
      <c r="F16" s="12" t="s">
        <v>52</v>
      </c>
    </row>
    <row r="17" spans="1:6" ht="22.5" hidden="1" x14ac:dyDescent="0.3">
      <c r="A17" s="11">
        <v>15</v>
      </c>
      <c r="B17" s="11"/>
      <c r="C17" s="13" t="s">
        <v>43</v>
      </c>
      <c r="D17" s="14">
        <v>2100000</v>
      </c>
      <c r="E17" s="13" t="s">
        <v>44</v>
      </c>
      <c r="F17" s="12" t="s">
        <v>51</v>
      </c>
    </row>
    <row r="18" spans="1:6" ht="22.5" hidden="1" x14ac:dyDescent="0.3">
      <c r="A18" s="11">
        <v>16</v>
      </c>
      <c r="B18" s="12" t="s">
        <v>45</v>
      </c>
      <c r="C18" s="13" t="s">
        <v>46</v>
      </c>
      <c r="D18" s="14">
        <v>999379</v>
      </c>
      <c r="E18" s="15" t="s">
        <v>47</v>
      </c>
      <c r="F18" s="12" t="s">
        <v>52</v>
      </c>
    </row>
    <row r="19" spans="1:6" ht="22.5" hidden="1" x14ac:dyDescent="0.3">
      <c r="A19" s="11">
        <v>17</v>
      </c>
      <c r="B19" s="12" t="s">
        <v>48</v>
      </c>
      <c r="C19" s="13" t="s">
        <v>49</v>
      </c>
      <c r="D19" s="14">
        <v>724100</v>
      </c>
      <c r="E19" s="13" t="s">
        <v>50</v>
      </c>
      <c r="F19" s="12" t="s">
        <v>51</v>
      </c>
    </row>
    <row r="20" spans="1:6" hidden="1" x14ac:dyDescent="0.3">
      <c r="A20" s="11">
        <v>18</v>
      </c>
      <c r="B20" s="24" t="s">
        <v>56</v>
      </c>
      <c r="C20" s="25" t="s">
        <v>17</v>
      </c>
      <c r="D20" s="26">
        <v>393000</v>
      </c>
      <c r="E20" s="25" t="s">
        <v>57</v>
      </c>
      <c r="F20" s="24" t="s">
        <v>88</v>
      </c>
    </row>
    <row r="21" spans="1:6" ht="22.5" hidden="1" x14ac:dyDescent="0.3">
      <c r="A21" s="11">
        <v>19</v>
      </c>
      <c r="B21" s="28" t="s">
        <v>58</v>
      </c>
      <c r="C21" s="29" t="s">
        <v>17</v>
      </c>
      <c r="D21" s="30">
        <v>2050000</v>
      </c>
      <c r="E21" s="29" t="s">
        <v>59</v>
      </c>
      <c r="F21" s="24" t="s">
        <v>88</v>
      </c>
    </row>
    <row r="22" spans="1:6" ht="22.5" hidden="1" x14ac:dyDescent="0.3">
      <c r="A22" s="11">
        <v>20</v>
      </c>
      <c r="B22" s="31" t="s">
        <v>60</v>
      </c>
      <c r="C22" s="29" t="s">
        <v>43</v>
      </c>
      <c r="D22" s="30">
        <v>3000</v>
      </c>
      <c r="E22" s="29" t="s">
        <v>61</v>
      </c>
      <c r="F22" s="24" t="s">
        <v>88</v>
      </c>
    </row>
    <row r="23" spans="1:6" ht="22.5" hidden="1" x14ac:dyDescent="0.3">
      <c r="A23" s="11">
        <v>21</v>
      </c>
      <c r="B23" s="32"/>
      <c r="C23" s="29" t="s">
        <v>43</v>
      </c>
      <c r="D23" s="30">
        <v>2200</v>
      </c>
      <c r="E23" s="29" t="s">
        <v>61</v>
      </c>
      <c r="F23" s="24" t="s">
        <v>88</v>
      </c>
    </row>
    <row r="24" spans="1:6" ht="22.5" hidden="1" x14ac:dyDescent="0.3">
      <c r="A24" s="11">
        <v>22</v>
      </c>
      <c r="B24" s="32"/>
      <c r="C24" s="29" t="s">
        <v>43</v>
      </c>
      <c r="D24" s="30">
        <v>30000</v>
      </c>
      <c r="E24" s="29" t="s">
        <v>62</v>
      </c>
      <c r="F24" s="24" t="s">
        <v>88</v>
      </c>
    </row>
    <row r="25" spans="1:6" ht="22.5" hidden="1" x14ac:dyDescent="0.3">
      <c r="A25" s="11">
        <v>23</v>
      </c>
      <c r="B25" s="32"/>
      <c r="C25" s="29" t="s">
        <v>43</v>
      </c>
      <c r="D25" s="30">
        <v>37000</v>
      </c>
      <c r="E25" s="29" t="s">
        <v>63</v>
      </c>
      <c r="F25" s="24" t="s">
        <v>88</v>
      </c>
    </row>
    <row r="26" spans="1:6" ht="22.5" hidden="1" x14ac:dyDescent="0.3">
      <c r="A26" s="11">
        <v>24</v>
      </c>
      <c r="B26" s="32"/>
      <c r="C26" s="29" t="s">
        <v>43</v>
      </c>
      <c r="D26" s="30">
        <v>20000</v>
      </c>
      <c r="E26" s="29" t="s">
        <v>64</v>
      </c>
      <c r="F26" s="24" t="s">
        <v>88</v>
      </c>
    </row>
    <row r="27" spans="1:6" hidden="1" x14ac:dyDescent="0.3">
      <c r="A27" s="11">
        <v>25</v>
      </c>
      <c r="B27" s="27"/>
      <c r="C27" s="29" t="s">
        <v>46</v>
      </c>
      <c r="D27" s="30">
        <v>757</v>
      </c>
      <c r="E27" s="29" t="s">
        <v>65</v>
      </c>
      <c r="F27" s="24" t="s">
        <v>88</v>
      </c>
    </row>
    <row r="28" spans="1:6" hidden="1" x14ac:dyDescent="0.3">
      <c r="A28" s="11">
        <v>26</v>
      </c>
      <c r="B28" s="31" t="s">
        <v>66</v>
      </c>
      <c r="C28" s="29" t="s">
        <v>30</v>
      </c>
      <c r="D28" s="30">
        <v>19780</v>
      </c>
      <c r="E28" s="29" t="s">
        <v>67</v>
      </c>
      <c r="F28" s="28" t="s">
        <v>89</v>
      </c>
    </row>
    <row r="29" spans="1:6" hidden="1" x14ac:dyDescent="0.3">
      <c r="A29" s="11">
        <v>27</v>
      </c>
      <c r="B29" s="32"/>
      <c r="C29" s="29" t="s">
        <v>68</v>
      </c>
      <c r="D29" s="30">
        <v>2000</v>
      </c>
      <c r="E29" s="29" t="s">
        <v>69</v>
      </c>
      <c r="F29" s="28" t="s">
        <v>89</v>
      </c>
    </row>
    <row r="30" spans="1:6" hidden="1" x14ac:dyDescent="0.3">
      <c r="A30" s="11">
        <v>28</v>
      </c>
      <c r="B30" s="32"/>
      <c r="C30" s="29" t="s">
        <v>70</v>
      </c>
      <c r="D30" s="30">
        <v>200400</v>
      </c>
      <c r="E30" s="29" t="s">
        <v>71</v>
      </c>
      <c r="F30" s="28" t="s">
        <v>89</v>
      </c>
    </row>
    <row r="31" spans="1:6" hidden="1" x14ac:dyDescent="0.3">
      <c r="A31" s="11">
        <v>29</v>
      </c>
      <c r="B31" s="32"/>
      <c r="C31" s="29" t="s">
        <v>32</v>
      </c>
      <c r="D31" s="30">
        <v>18630</v>
      </c>
      <c r="E31" s="46" t="s">
        <v>72</v>
      </c>
      <c r="F31" s="28" t="s">
        <v>89</v>
      </c>
    </row>
    <row r="32" spans="1:6" ht="22.5" hidden="1" x14ac:dyDescent="0.3">
      <c r="A32" s="11">
        <v>30</v>
      </c>
      <c r="B32" s="32"/>
      <c r="C32" s="29" t="s">
        <v>43</v>
      </c>
      <c r="D32" s="30">
        <v>200000</v>
      </c>
      <c r="E32" s="29" t="s">
        <v>73</v>
      </c>
      <c r="F32" s="28" t="s">
        <v>88</v>
      </c>
    </row>
    <row r="33" spans="1:6" hidden="1" x14ac:dyDescent="0.3">
      <c r="A33" s="11">
        <v>31</v>
      </c>
      <c r="B33" s="32"/>
      <c r="C33" s="29" t="s">
        <v>30</v>
      </c>
      <c r="D33" s="30">
        <v>92000</v>
      </c>
      <c r="E33" s="29" t="s">
        <v>74</v>
      </c>
      <c r="F33" s="28" t="s">
        <v>89</v>
      </c>
    </row>
    <row r="34" spans="1:6" hidden="1" x14ac:dyDescent="0.3">
      <c r="A34" s="11">
        <v>32</v>
      </c>
      <c r="B34" s="32"/>
      <c r="C34" s="29" t="s">
        <v>30</v>
      </c>
      <c r="D34" s="30">
        <v>60000</v>
      </c>
      <c r="E34" s="29" t="s">
        <v>74</v>
      </c>
      <c r="F34" s="28" t="s">
        <v>89</v>
      </c>
    </row>
    <row r="35" spans="1:6" hidden="1" x14ac:dyDescent="0.3">
      <c r="A35" s="11">
        <v>33</v>
      </c>
      <c r="B35" s="32"/>
      <c r="C35" s="29" t="s">
        <v>75</v>
      </c>
      <c r="D35" s="30">
        <v>443000</v>
      </c>
      <c r="E35" s="29" t="s">
        <v>76</v>
      </c>
      <c r="F35" s="28" t="s">
        <v>89</v>
      </c>
    </row>
    <row r="36" spans="1:6" ht="22.5" hidden="1" x14ac:dyDescent="0.3">
      <c r="A36" s="11">
        <v>34</v>
      </c>
      <c r="B36" s="32"/>
      <c r="C36" s="29" t="s">
        <v>43</v>
      </c>
      <c r="D36" s="30">
        <v>28400</v>
      </c>
      <c r="E36" s="29" t="s">
        <v>77</v>
      </c>
      <c r="F36" s="28" t="s">
        <v>88</v>
      </c>
    </row>
    <row r="37" spans="1:6" ht="22.5" hidden="1" x14ac:dyDescent="0.3">
      <c r="A37" s="11">
        <v>35</v>
      </c>
      <c r="B37" s="32"/>
      <c r="C37" s="29" t="s">
        <v>43</v>
      </c>
      <c r="D37" s="30">
        <v>8160</v>
      </c>
      <c r="E37" s="29" t="s">
        <v>78</v>
      </c>
      <c r="F37" s="28" t="s">
        <v>88</v>
      </c>
    </row>
    <row r="38" spans="1:6" ht="22.5" hidden="1" x14ac:dyDescent="0.3">
      <c r="A38" s="11">
        <v>36</v>
      </c>
      <c r="B38" s="27"/>
      <c r="C38" s="29" t="s">
        <v>43</v>
      </c>
      <c r="D38" s="30">
        <v>30000</v>
      </c>
      <c r="E38" s="29" t="s">
        <v>79</v>
      </c>
      <c r="F38" s="28" t="s">
        <v>88</v>
      </c>
    </row>
    <row r="39" spans="1:6" ht="22.5" hidden="1" x14ac:dyDescent="0.3">
      <c r="A39" s="11">
        <v>37</v>
      </c>
      <c r="B39" s="31" t="s">
        <v>80</v>
      </c>
      <c r="C39" s="29" t="s">
        <v>43</v>
      </c>
      <c r="D39" s="30">
        <v>2100000</v>
      </c>
      <c r="E39" s="29" t="s">
        <v>81</v>
      </c>
      <c r="F39" s="28" t="s">
        <v>88</v>
      </c>
    </row>
    <row r="40" spans="1:6" ht="22.5" hidden="1" x14ac:dyDescent="0.3">
      <c r="A40" s="11">
        <v>38</v>
      </c>
      <c r="B40" s="32"/>
      <c r="C40" s="29" t="s">
        <v>49</v>
      </c>
      <c r="D40" s="30">
        <v>223640</v>
      </c>
      <c r="E40" s="45" t="s">
        <v>50</v>
      </c>
      <c r="F40" s="28" t="s">
        <v>88</v>
      </c>
    </row>
    <row r="41" spans="1:6" ht="22.5" hidden="1" x14ac:dyDescent="0.3">
      <c r="A41" s="11">
        <v>39</v>
      </c>
      <c r="B41" s="32"/>
      <c r="C41" s="29" t="s">
        <v>43</v>
      </c>
      <c r="D41" s="30">
        <v>30000</v>
      </c>
      <c r="E41" s="29" t="s">
        <v>82</v>
      </c>
      <c r="F41" s="28" t="s">
        <v>88</v>
      </c>
    </row>
    <row r="42" spans="1:6" hidden="1" x14ac:dyDescent="0.3">
      <c r="A42" s="11">
        <v>40</v>
      </c>
      <c r="B42" s="27"/>
      <c r="C42" s="29" t="s">
        <v>30</v>
      </c>
      <c r="D42" s="30">
        <v>82500</v>
      </c>
      <c r="E42" s="29" t="s">
        <v>83</v>
      </c>
      <c r="F42" s="28" t="s">
        <v>89</v>
      </c>
    </row>
    <row r="43" spans="1:6" ht="22.5" hidden="1" x14ac:dyDescent="0.3">
      <c r="A43" s="11">
        <v>41</v>
      </c>
      <c r="B43" s="28" t="s">
        <v>84</v>
      </c>
      <c r="C43" s="29" t="s">
        <v>43</v>
      </c>
      <c r="D43" s="30">
        <v>57630</v>
      </c>
      <c r="E43" s="29" t="s">
        <v>85</v>
      </c>
      <c r="F43" s="28" t="s">
        <v>88</v>
      </c>
    </row>
    <row r="44" spans="1:6" ht="22.5" hidden="1" x14ac:dyDescent="0.3">
      <c r="A44" s="11">
        <v>42</v>
      </c>
      <c r="B44" s="28" t="s">
        <v>86</v>
      </c>
      <c r="C44" s="29" t="s">
        <v>49</v>
      </c>
      <c r="D44" s="30">
        <v>1027120</v>
      </c>
      <c r="E44" s="29" t="s">
        <v>87</v>
      </c>
      <c r="F44" s="28" t="s">
        <v>88</v>
      </c>
    </row>
    <row r="45" spans="1:6" hidden="1" x14ac:dyDescent="0.3">
      <c r="A45" s="11">
        <v>43</v>
      </c>
      <c r="B45" s="36" t="s">
        <v>94</v>
      </c>
      <c r="C45" s="37" t="s">
        <v>95</v>
      </c>
      <c r="D45" s="38">
        <v>760000</v>
      </c>
      <c r="E45" s="37" t="s">
        <v>96</v>
      </c>
      <c r="F45" s="36" t="s">
        <v>177</v>
      </c>
    </row>
    <row r="46" spans="1:6" hidden="1" x14ac:dyDescent="0.3">
      <c r="A46" s="11">
        <v>44</v>
      </c>
      <c r="B46" s="40" t="s">
        <v>97</v>
      </c>
      <c r="C46" s="41" t="s">
        <v>17</v>
      </c>
      <c r="D46" s="42">
        <v>383000</v>
      </c>
      <c r="E46" s="41" t="s">
        <v>98</v>
      </c>
      <c r="F46" s="40" t="s">
        <v>177</v>
      </c>
    </row>
    <row r="47" spans="1:6" ht="22.5" hidden="1" x14ac:dyDescent="0.3">
      <c r="A47" s="11">
        <v>45</v>
      </c>
      <c r="B47" s="43" t="s">
        <v>99</v>
      </c>
      <c r="C47" s="41" t="s">
        <v>43</v>
      </c>
      <c r="D47" s="42">
        <v>29780</v>
      </c>
      <c r="E47" s="41" t="s">
        <v>100</v>
      </c>
      <c r="F47" s="40" t="s">
        <v>177</v>
      </c>
    </row>
    <row r="48" spans="1:6" ht="22.5" hidden="1" x14ac:dyDescent="0.3">
      <c r="A48" s="11">
        <v>46</v>
      </c>
      <c r="B48" s="39"/>
      <c r="C48" s="41" t="s">
        <v>43</v>
      </c>
      <c r="D48" s="42">
        <v>19020</v>
      </c>
      <c r="E48" s="41" t="s">
        <v>101</v>
      </c>
      <c r="F48" s="40" t="s">
        <v>177</v>
      </c>
    </row>
    <row r="49" spans="1:6" ht="22.5" hidden="1" x14ac:dyDescent="0.3">
      <c r="A49" s="11">
        <v>47</v>
      </c>
      <c r="B49" s="43" t="s">
        <v>102</v>
      </c>
      <c r="C49" s="41" t="s">
        <v>43</v>
      </c>
      <c r="D49" s="42">
        <v>100000</v>
      </c>
      <c r="E49" s="41" t="s">
        <v>103</v>
      </c>
      <c r="F49" s="40" t="s">
        <v>177</v>
      </c>
    </row>
    <row r="50" spans="1:6" ht="22.5" hidden="1" x14ac:dyDescent="0.3">
      <c r="A50" s="11">
        <v>48</v>
      </c>
      <c r="B50" s="44"/>
      <c r="C50" s="41" t="s">
        <v>43</v>
      </c>
      <c r="D50" s="42">
        <v>45000</v>
      </c>
      <c r="E50" s="41" t="s">
        <v>104</v>
      </c>
      <c r="F50" s="40" t="s">
        <v>177</v>
      </c>
    </row>
    <row r="51" spans="1:6" hidden="1" x14ac:dyDescent="0.3">
      <c r="A51" s="11">
        <v>49</v>
      </c>
      <c r="B51" s="44"/>
      <c r="C51" s="41" t="s">
        <v>30</v>
      </c>
      <c r="D51" s="42">
        <v>46550</v>
      </c>
      <c r="E51" s="41" t="s">
        <v>67</v>
      </c>
      <c r="F51" s="40" t="s">
        <v>178</v>
      </c>
    </row>
    <row r="52" spans="1:6" hidden="1" x14ac:dyDescent="0.3">
      <c r="A52" s="11">
        <v>50</v>
      </c>
      <c r="B52" s="44"/>
      <c r="C52" s="41" t="s">
        <v>30</v>
      </c>
      <c r="D52" s="42">
        <v>96900</v>
      </c>
      <c r="E52" s="41" t="s">
        <v>105</v>
      </c>
      <c r="F52" s="40" t="s">
        <v>178</v>
      </c>
    </row>
    <row r="53" spans="1:6" hidden="1" x14ac:dyDescent="0.3">
      <c r="A53" s="11">
        <v>51</v>
      </c>
      <c r="B53" s="39"/>
      <c r="C53" s="41" t="s">
        <v>32</v>
      </c>
      <c r="D53" s="42">
        <v>11150</v>
      </c>
      <c r="E53" s="47" t="s">
        <v>106</v>
      </c>
      <c r="F53" s="40" t="s">
        <v>178</v>
      </c>
    </row>
    <row r="54" spans="1:6" hidden="1" x14ac:dyDescent="0.3">
      <c r="A54" s="11">
        <v>52</v>
      </c>
      <c r="B54" s="43" t="s">
        <v>107</v>
      </c>
      <c r="C54" s="41" t="s">
        <v>108</v>
      </c>
      <c r="D54" s="42">
        <v>6300</v>
      </c>
      <c r="E54" s="41" t="s">
        <v>109</v>
      </c>
      <c r="F54" s="40" t="s">
        <v>178</v>
      </c>
    </row>
    <row r="55" spans="1:6" ht="22.5" hidden="1" x14ac:dyDescent="0.3">
      <c r="A55" s="11">
        <v>53</v>
      </c>
      <c r="B55" s="44"/>
      <c r="C55" s="41" t="s">
        <v>43</v>
      </c>
      <c r="D55" s="42">
        <v>66000</v>
      </c>
      <c r="E55" s="41" t="s">
        <v>110</v>
      </c>
      <c r="F55" s="40" t="s">
        <v>177</v>
      </c>
    </row>
    <row r="56" spans="1:6" hidden="1" x14ac:dyDescent="0.3">
      <c r="A56" s="11">
        <v>54</v>
      </c>
      <c r="B56" s="39"/>
      <c r="C56" s="41" t="s">
        <v>30</v>
      </c>
      <c r="D56" s="42">
        <v>40000</v>
      </c>
      <c r="E56" s="41" t="s">
        <v>67</v>
      </c>
      <c r="F56" s="40" t="s">
        <v>178</v>
      </c>
    </row>
    <row r="57" spans="1:6" hidden="1" x14ac:dyDescent="0.3">
      <c r="A57" s="11">
        <v>55</v>
      </c>
      <c r="B57" s="43" t="s">
        <v>111</v>
      </c>
      <c r="C57" s="41" t="s">
        <v>17</v>
      </c>
      <c r="D57" s="42">
        <v>2042300</v>
      </c>
      <c r="E57" s="41" t="s">
        <v>112</v>
      </c>
      <c r="F57" s="40" t="s">
        <v>177</v>
      </c>
    </row>
    <row r="58" spans="1:6" hidden="1" x14ac:dyDescent="0.3">
      <c r="A58" s="11">
        <v>56</v>
      </c>
      <c r="B58" s="44"/>
      <c r="C58" s="41" t="s">
        <v>108</v>
      </c>
      <c r="D58" s="42">
        <v>14000</v>
      </c>
      <c r="E58" s="41" t="s">
        <v>113</v>
      </c>
      <c r="F58" s="40" t="s">
        <v>178</v>
      </c>
    </row>
    <row r="59" spans="1:6" hidden="1" x14ac:dyDescent="0.3">
      <c r="A59" s="11">
        <v>57</v>
      </c>
      <c r="B59" s="39"/>
      <c r="C59" s="41" t="s">
        <v>32</v>
      </c>
      <c r="D59" s="42">
        <v>12690</v>
      </c>
      <c r="E59" s="41" t="s">
        <v>114</v>
      </c>
      <c r="F59" s="40" t="s">
        <v>178</v>
      </c>
    </row>
    <row r="60" spans="1:6" hidden="1" x14ac:dyDescent="0.3">
      <c r="A60" s="11">
        <v>58</v>
      </c>
      <c r="B60" s="43" t="s">
        <v>115</v>
      </c>
      <c r="C60" s="41" t="s">
        <v>116</v>
      </c>
      <c r="D60" s="42">
        <v>1500000</v>
      </c>
      <c r="E60" s="41" t="s">
        <v>117</v>
      </c>
      <c r="F60" s="40" t="s">
        <v>177</v>
      </c>
    </row>
    <row r="61" spans="1:6" ht="22.5" hidden="1" x14ac:dyDescent="0.3">
      <c r="A61" s="11">
        <v>59</v>
      </c>
      <c r="B61" s="39"/>
      <c r="C61" s="41" t="s">
        <v>43</v>
      </c>
      <c r="D61" s="42">
        <v>23000</v>
      </c>
      <c r="E61" s="41" t="s">
        <v>118</v>
      </c>
      <c r="F61" s="40" t="s">
        <v>177</v>
      </c>
    </row>
    <row r="62" spans="1:6" hidden="1" x14ac:dyDescent="0.3">
      <c r="A62" s="11">
        <v>60</v>
      </c>
      <c r="B62" s="43" t="s">
        <v>119</v>
      </c>
      <c r="C62" s="41" t="s">
        <v>120</v>
      </c>
      <c r="D62" s="42">
        <v>446790</v>
      </c>
      <c r="E62" s="41" t="s">
        <v>121</v>
      </c>
      <c r="F62" s="40" t="s">
        <v>178</v>
      </c>
    </row>
    <row r="63" spans="1:6" hidden="1" x14ac:dyDescent="0.3">
      <c r="A63" s="11">
        <v>61</v>
      </c>
      <c r="B63" s="44"/>
      <c r="C63" s="41" t="s">
        <v>108</v>
      </c>
      <c r="D63" s="42">
        <v>248000</v>
      </c>
      <c r="E63" s="41" t="s">
        <v>122</v>
      </c>
      <c r="F63" s="40" t="s">
        <v>178</v>
      </c>
    </row>
    <row r="64" spans="1:6" ht="22.5" hidden="1" x14ac:dyDescent="0.3">
      <c r="A64" s="11">
        <v>62</v>
      </c>
      <c r="B64" s="44"/>
      <c r="C64" s="41" t="s">
        <v>43</v>
      </c>
      <c r="D64" s="42">
        <v>43000</v>
      </c>
      <c r="E64" s="41" t="s">
        <v>123</v>
      </c>
      <c r="F64" s="40" t="s">
        <v>177</v>
      </c>
    </row>
    <row r="65" spans="1:6" hidden="1" x14ac:dyDescent="0.3">
      <c r="A65" s="11">
        <v>63</v>
      </c>
      <c r="B65" s="39"/>
      <c r="C65" s="41" t="s">
        <v>30</v>
      </c>
      <c r="D65" s="42">
        <v>50000</v>
      </c>
      <c r="E65" s="41" t="s">
        <v>124</v>
      </c>
      <c r="F65" s="40" t="s">
        <v>178</v>
      </c>
    </row>
    <row r="66" spans="1:6" hidden="1" x14ac:dyDescent="0.3">
      <c r="A66" s="11">
        <v>64</v>
      </c>
      <c r="B66" s="40" t="s">
        <v>125</v>
      </c>
      <c r="C66" s="41" t="s">
        <v>126</v>
      </c>
      <c r="D66" s="42">
        <v>2300000</v>
      </c>
      <c r="E66" s="48" t="s">
        <v>127</v>
      </c>
      <c r="F66" s="40" t="s">
        <v>177</v>
      </c>
    </row>
    <row r="67" spans="1:6" ht="22.5" hidden="1" x14ac:dyDescent="0.3">
      <c r="A67" s="11">
        <v>65</v>
      </c>
      <c r="B67" s="43" t="s">
        <v>128</v>
      </c>
      <c r="C67" s="41" t="s">
        <v>129</v>
      </c>
      <c r="D67" s="42">
        <v>10000</v>
      </c>
      <c r="E67" s="41" t="s">
        <v>130</v>
      </c>
      <c r="F67" s="40" t="s">
        <v>178</v>
      </c>
    </row>
    <row r="68" spans="1:6" hidden="1" x14ac:dyDescent="0.3">
      <c r="A68" s="11">
        <v>66</v>
      </c>
      <c r="B68" s="44"/>
      <c r="C68" s="41" t="s">
        <v>90</v>
      </c>
      <c r="D68" s="42">
        <v>49500</v>
      </c>
      <c r="E68" s="41" t="s">
        <v>131</v>
      </c>
      <c r="F68" s="40" t="s">
        <v>178</v>
      </c>
    </row>
    <row r="69" spans="1:6" ht="22.5" hidden="1" x14ac:dyDescent="0.3">
      <c r="A69" s="11">
        <v>67</v>
      </c>
      <c r="B69" s="44"/>
      <c r="C69" s="41" t="s">
        <v>43</v>
      </c>
      <c r="D69" s="42">
        <v>69450</v>
      </c>
      <c r="E69" s="41" t="s">
        <v>132</v>
      </c>
      <c r="F69" s="40" t="s">
        <v>177</v>
      </c>
    </row>
    <row r="70" spans="1:6" hidden="1" x14ac:dyDescent="0.3">
      <c r="A70" s="11">
        <v>68</v>
      </c>
      <c r="B70" s="44"/>
      <c r="C70" s="41" t="s">
        <v>133</v>
      </c>
      <c r="D70" s="42">
        <v>977640</v>
      </c>
      <c r="E70" s="41" t="s">
        <v>134</v>
      </c>
      <c r="F70" s="40" t="s">
        <v>177</v>
      </c>
    </row>
    <row r="71" spans="1:6" hidden="1" x14ac:dyDescent="0.3">
      <c r="A71" s="11">
        <v>69</v>
      </c>
      <c r="B71" s="39"/>
      <c r="C71" s="41" t="s">
        <v>68</v>
      </c>
      <c r="D71" s="42">
        <v>4500</v>
      </c>
      <c r="E71" s="41" t="s">
        <v>68</v>
      </c>
      <c r="F71" s="40" t="s">
        <v>178</v>
      </c>
    </row>
    <row r="72" spans="1:6" hidden="1" x14ac:dyDescent="0.3">
      <c r="A72" s="11">
        <v>70</v>
      </c>
      <c r="B72" s="43" t="s">
        <v>135</v>
      </c>
      <c r="C72" s="41" t="s">
        <v>136</v>
      </c>
      <c r="D72" s="42">
        <v>1300000</v>
      </c>
      <c r="E72" s="41" t="s">
        <v>137</v>
      </c>
      <c r="F72" s="40" t="s">
        <v>177</v>
      </c>
    </row>
    <row r="73" spans="1:6" ht="22.5" hidden="1" x14ac:dyDescent="0.3">
      <c r="A73" s="11">
        <v>71</v>
      </c>
      <c r="B73" s="39"/>
      <c r="C73" s="41" t="s">
        <v>43</v>
      </c>
      <c r="D73" s="42">
        <v>30000</v>
      </c>
      <c r="E73" s="41" t="s">
        <v>138</v>
      </c>
      <c r="F73" s="40" t="s">
        <v>177</v>
      </c>
    </row>
    <row r="74" spans="1:6" hidden="1" x14ac:dyDescent="0.3">
      <c r="A74" s="11">
        <v>72</v>
      </c>
      <c r="B74" s="43" t="s">
        <v>139</v>
      </c>
      <c r="C74" s="41" t="s">
        <v>133</v>
      </c>
      <c r="D74" s="42">
        <v>150000</v>
      </c>
      <c r="E74" s="41" t="s">
        <v>140</v>
      </c>
      <c r="F74" s="40" t="s">
        <v>177</v>
      </c>
    </row>
    <row r="75" spans="1:6" hidden="1" x14ac:dyDescent="0.3">
      <c r="A75" s="11">
        <v>73</v>
      </c>
      <c r="B75" s="39"/>
      <c r="C75" s="41" t="s">
        <v>133</v>
      </c>
      <c r="D75" s="42">
        <v>200000</v>
      </c>
      <c r="E75" s="41" t="s">
        <v>141</v>
      </c>
      <c r="F75" s="40" t="s">
        <v>177</v>
      </c>
    </row>
    <row r="76" spans="1:6" hidden="1" x14ac:dyDescent="0.3">
      <c r="A76" s="11">
        <v>74</v>
      </c>
      <c r="B76" s="43" t="s">
        <v>142</v>
      </c>
      <c r="C76" s="41" t="s">
        <v>34</v>
      </c>
      <c r="D76" s="42">
        <v>400000</v>
      </c>
      <c r="E76" s="41" t="s">
        <v>143</v>
      </c>
      <c r="F76" s="40" t="s">
        <v>178</v>
      </c>
    </row>
    <row r="77" spans="1:6" hidden="1" x14ac:dyDescent="0.3">
      <c r="A77" s="11">
        <v>75</v>
      </c>
      <c r="B77" s="44"/>
      <c r="C77" s="41" t="s">
        <v>144</v>
      </c>
      <c r="D77" s="42">
        <v>38260</v>
      </c>
      <c r="E77" s="41" t="s">
        <v>145</v>
      </c>
      <c r="F77" s="40" t="s">
        <v>178</v>
      </c>
    </row>
    <row r="78" spans="1:6" hidden="1" x14ac:dyDescent="0.3">
      <c r="A78" s="11">
        <v>76</v>
      </c>
      <c r="B78" s="44"/>
      <c r="C78" s="41" t="s">
        <v>146</v>
      </c>
      <c r="D78" s="42">
        <v>300000</v>
      </c>
      <c r="E78" s="41" t="s">
        <v>147</v>
      </c>
      <c r="F78" s="40" t="s">
        <v>178</v>
      </c>
    </row>
    <row r="79" spans="1:6" ht="22.5" hidden="1" x14ac:dyDescent="0.3">
      <c r="A79" s="11">
        <v>77</v>
      </c>
      <c r="B79" s="44"/>
      <c r="C79" s="41" t="s">
        <v>43</v>
      </c>
      <c r="D79" s="42">
        <v>2100000</v>
      </c>
      <c r="E79" s="41" t="s">
        <v>148</v>
      </c>
      <c r="F79" s="40" t="s">
        <v>177</v>
      </c>
    </row>
    <row r="80" spans="1:6" ht="22.5" hidden="1" x14ac:dyDescent="0.3">
      <c r="A80" s="11">
        <v>78</v>
      </c>
      <c r="B80" s="44"/>
      <c r="C80" s="41" t="s">
        <v>43</v>
      </c>
      <c r="D80" s="42">
        <v>51000</v>
      </c>
      <c r="E80" s="41" t="s">
        <v>149</v>
      </c>
      <c r="F80" s="40" t="s">
        <v>177</v>
      </c>
    </row>
    <row r="81" spans="1:6" ht="22.5" hidden="1" x14ac:dyDescent="0.3">
      <c r="A81" s="11">
        <v>79</v>
      </c>
      <c r="B81" s="44"/>
      <c r="C81" s="41" t="s">
        <v>43</v>
      </c>
      <c r="D81" s="42">
        <v>49680</v>
      </c>
      <c r="E81" s="41" t="s">
        <v>149</v>
      </c>
      <c r="F81" s="40" t="s">
        <v>177</v>
      </c>
    </row>
    <row r="82" spans="1:6" hidden="1" x14ac:dyDescent="0.3">
      <c r="A82" s="11">
        <v>80</v>
      </c>
      <c r="B82" s="44"/>
      <c r="C82" s="41" t="s">
        <v>150</v>
      </c>
      <c r="D82" s="42">
        <v>7630</v>
      </c>
      <c r="E82" s="41" t="s">
        <v>151</v>
      </c>
      <c r="F82" s="40" t="s">
        <v>178</v>
      </c>
    </row>
    <row r="83" spans="1:6" hidden="1" x14ac:dyDescent="0.3">
      <c r="A83" s="11">
        <v>81</v>
      </c>
      <c r="B83" s="44"/>
      <c r="C83" s="41" t="s">
        <v>92</v>
      </c>
      <c r="D83" s="42">
        <v>265190</v>
      </c>
      <c r="E83" s="41" t="s">
        <v>152</v>
      </c>
      <c r="F83" s="40" t="s">
        <v>178</v>
      </c>
    </row>
    <row r="84" spans="1:6" hidden="1" x14ac:dyDescent="0.3">
      <c r="A84" s="11">
        <v>82</v>
      </c>
      <c r="B84" s="44"/>
      <c r="C84" s="41" t="s">
        <v>92</v>
      </c>
      <c r="D84" s="42">
        <v>48800</v>
      </c>
      <c r="E84" s="41" t="s">
        <v>153</v>
      </c>
      <c r="F84" s="40" t="s">
        <v>178</v>
      </c>
    </row>
    <row r="85" spans="1:6" hidden="1" x14ac:dyDescent="0.3">
      <c r="A85" s="11">
        <v>83</v>
      </c>
      <c r="B85" s="39"/>
      <c r="C85" s="41" t="s">
        <v>32</v>
      </c>
      <c r="D85" s="42">
        <v>10000</v>
      </c>
      <c r="E85" s="47" t="s">
        <v>154</v>
      </c>
      <c r="F85" s="40" t="s">
        <v>178</v>
      </c>
    </row>
    <row r="86" spans="1:6" ht="22.5" hidden="1" x14ac:dyDescent="0.3">
      <c r="A86" s="11">
        <v>84</v>
      </c>
      <c r="B86" s="43" t="s">
        <v>155</v>
      </c>
      <c r="C86" s="41" t="s">
        <v>156</v>
      </c>
      <c r="D86" s="42">
        <v>380000</v>
      </c>
      <c r="E86" s="41" t="s">
        <v>157</v>
      </c>
      <c r="F86" s="40" t="s">
        <v>177</v>
      </c>
    </row>
    <row r="87" spans="1:6" ht="22.5" hidden="1" x14ac:dyDescent="0.3">
      <c r="A87" s="11">
        <v>85</v>
      </c>
      <c r="B87" s="44"/>
      <c r="C87" s="41" t="s">
        <v>43</v>
      </c>
      <c r="D87" s="42">
        <v>52000</v>
      </c>
      <c r="E87" s="41" t="s">
        <v>158</v>
      </c>
      <c r="F87" s="40" t="s">
        <v>177</v>
      </c>
    </row>
    <row r="88" spans="1:6" ht="22.5" hidden="1" x14ac:dyDescent="0.3">
      <c r="A88" s="11">
        <v>86</v>
      </c>
      <c r="B88" s="39"/>
      <c r="C88" s="41" t="s">
        <v>43</v>
      </c>
      <c r="D88" s="42">
        <v>48480</v>
      </c>
      <c r="E88" s="41" t="s">
        <v>159</v>
      </c>
      <c r="F88" s="40" t="s">
        <v>177</v>
      </c>
    </row>
    <row r="89" spans="1:6" ht="22.5" hidden="1" x14ac:dyDescent="0.3">
      <c r="A89" s="11">
        <v>87</v>
      </c>
      <c r="B89" s="43" t="s">
        <v>160</v>
      </c>
      <c r="C89" s="41" t="s">
        <v>161</v>
      </c>
      <c r="D89" s="42">
        <v>348430</v>
      </c>
      <c r="E89" s="41" t="s">
        <v>162</v>
      </c>
      <c r="F89" s="40" t="s">
        <v>178</v>
      </c>
    </row>
    <row r="90" spans="1:6" ht="22.5" hidden="1" x14ac:dyDescent="0.3">
      <c r="A90" s="11">
        <v>88</v>
      </c>
      <c r="B90" s="44"/>
      <c r="C90" s="41" t="s">
        <v>161</v>
      </c>
      <c r="D90" s="42">
        <v>37000</v>
      </c>
      <c r="E90" s="41" t="s">
        <v>163</v>
      </c>
      <c r="F90" s="40" t="s">
        <v>178</v>
      </c>
    </row>
    <row r="91" spans="1:6" hidden="1" x14ac:dyDescent="0.3">
      <c r="A91" s="11">
        <v>89</v>
      </c>
      <c r="B91" s="44"/>
      <c r="C91" s="41" t="s">
        <v>144</v>
      </c>
      <c r="D91" s="42">
        <v>49500</v>
      </c>
      <c r="E91" s="41" t="s">
        <v>164</v>
      </c>
      <c r="F91" s="40" t="s">
        <v>178</v>
      </c>
    </row>
    <row r="92" spans="1:6" hidden="1" x14ac:dyDescent="0.3">
      <c r="A92" s="11">
        <v>90</v>
      </c>
      <c r="B92" s="44"/>
      <c r="C92" s="41" t="s">
        <v>144</v>
      </c>
      <c r="D92" s="42">
        <v>107520</v>
      </c>
      <c r="E92" s="41" t="s">
        <v>165</v>
      </c>
      <c r="F92" s="40" t="s">
        <v>178</v>
      </c>
    </row>
    <row r="93" spans="1:6" hidden="1" x14ac:dyDescent="0.3">
      <c r="A93" s="11">
        <v>91</v>
      </c>
      <c r="B93" s="44"/>
      <c r="C93" s="41" t="s">
        <v>108</v>
      </c>
      <c r="D93" s="42">
        <v>160600</v>
      </c>
      <c r="E93" s="41" t="s">
        <v>166</v>
      </c>
      <c r="F93" s="40" t="s">
        <v>178</v>
      </c>
    </row>
    <row r="94" spans="1:6" hidden="1" x14ac:dyDescent="0.3">
      <c r="A94" s="11">
        <v>92</v>
      </c>
      <c r="B94" s="44"/>
      <c r="C94" s="41" t="s">
        <v>90</v>
      </c>
      <c r="D94" s="42">
        <v>9450</v>
      </c>
      <c r="E94" s="41" t="s">
        <v>167</v>
      </c>
      <c r="F94" s="40" t="s">
        <v>178</v>
      </c>
    </row>
    <row r="95" spans="1:6" hidden="1" x14ac:dyDescent="0.3">
      <c r="A95" s="11">
        <v>93</v>
      </c>
      <c r="B95" s="44"/>
      <c r="C95" s="41" t="s">
        <v>90</v>
      </c>
      <c r="D95" s="42">
        <v>25600</v>
      </c>
      <c r="E95" s="41" t="s">
        <v>168</v>
      </c>
      <c r="F95" s="40" t="s">
        <v>178</v>
      </c>
    </row>
    <row r="96" spans="1:6" ht="22.5" hidden="1" x14ac:dyDescent="0.3">
      <c r="A96" s="11">
        <v>94</v>
      </c>
      <c r="B96" s="44"/>
      <c r="C96" s="41" t="s">
        <v>49</v>
      </c>
      <c r="D96" s="42">
        <v>962880</v>
      </c>
      <c r="E96" s="41" t="s">
        <v>169</v>
      </c>
      <c r="F96" s="40" t="s">
        <v>177</v>
      </c>
    </row>
    <row r="97" spans="1:6" ht="22.5" hidden="1" x14ac:dyDescent="0.3">
      <c r="A97" s="11">
        <v>95</v>
      </c>
      <c r="B97" s="44"/>
      <c r="C97" s="41" t="s">
        <v>170</v>
      </c>
      <c r="D97" s="42">
        <v>20000</v>
      </c>
      <c r="E97" s="41" t="s">
        <v>171</v>
      </c>
      <c r="F97" s="40" t="s">
        <v>177</v>
      </c>
    </row>
    <row r="98" spans="1:6" hidden="1" x14ac:dyDescent="0.3">
      <c r="A98" s="11">
        <v>96</v>
      </c>
      <c r="B98" s="44"/>
      <c r="C98" s="41" t="s">
        <v>68</v>
      </c>
      <c r="D98" s="42">
        <v>2190</v>
      </c>
      <c r="E98" s="41" t="s">
        <v>172</v>
      </c>
      <c r="F98" s="40" t="s">
        <v>178</v>
      </c>
    </row>
    <row r="99" spans="1:6" ht="22.5" hidden="1" x14ac:dyDescent="0.3">
      <c r="A99" s="11">
        <v>97</v>
      </c>
      <c r="B99" s="44"/>
      <c r="C99" s="41" t="s">
        <v>173</v>
      </c>
      <c r="D99" s="42">
        <v>100000</v>
      </c>
      <c r="E99" s="41" t="s">
        <v>91</v>
      </c>
      <c r="F99" s="40" t="s">
        <v>52</v>
      </c>
    </row>
    <row r="100" spans="1:6" ht="22.5" hidden="1" x14ac:dyDescent="0.3">
      <c r="A100" s="11">
        <v>98</v>
      </c>
      <c r="B100" s="44"/>
      <c r="C100" s="41" t="s">
        <v>174</v>
      </c>
      <c r="D100" s="42">
        <v>2000000</v>
      </c>
      <c r="E100" s="41" t="s">
        <v>175</v>
      </c>
      <c r="F100" s="40" t="s">
        <v>177</v>
      </c>
    </row>
    <row r="101" spans="1:6" hidden="1" x14ac:dyDescent="0.3">
      <c r="A101" s="11">
        <v>99</v>
      </c>
      <c r="B101" s="39"/>
      <c r="C101" s="41" t="s">
        <v>176</v>
      </c>
      <c r="D101" s="42">
        <v>21340</v>
      </c>
      <c r="E101" s="41" t="s">
        <v>93</v>
      </c>
      <c r="F101" s="40" t="s">
        <v>177</v>
      </c>
    </row>
    <row r="102" spans="1:6" ht="22.5" hidden="1" x14ac:dyDescent="0.3">
      <c r="A102" s="11">
        <v>100</v>
      </c>
      <c r="B102" s="53" t="s">
        <v>179</v>
      </c>
      <c r="C102" s="51" t="s">
        <v>43</v>
      </c>
      <c r="D102" s="52">
        <v>10000</v>
      </c>
      <c r="E102" s="51" t="s">
        <v>180</v>
      </c>
      <c r="F102" s="50" t="s">
        <v>261</v>
      </c>
    </row>
    <row r="103" spans="1:6" ht="22.5" hidden="1" x14ac:dyDescent="0.3">
      <c r="A103" s="11">
        <v>101</v>
      </c>
      <c r="B103" s="49"/>
      <c r="C103" s="51" t="s">
        <v>43</v>
      </c>
      <c r="D103" s="52">
        <v>25510</v>
      </c>
      <c r="E103" s="51" t="s">
        <v>180</v>
      </c>
      <c r="F103" s="50" t="s">
        <v>261</v>
      </c>
    </row>
    <row r="104" spans="1:6" ht="22.5" hidden="1" x14ac:dyDescent="0.3">
      <c r="A104" s="11">
        <v>102</v>
      </c>
      <c r="B104" s="53" t="s">
        <v>181</v>
      </c>
      <c r="C104" s="51" t="s">
        <v>43</v>
      </c>
      <c r="D104" s="52">
        <v>200000</v>
      </c>
      <c r="E104" s="51" t="s">
        <v>182</v>
      </c>
      <c r="F104" s="50" t="s">
        <v>261</v>
      </c>
    </row>
    <row r="105" spans="1:6" hidden="1" x14ac:dyDescent="0.3">
      <c r="A105" s="11">
        <v>103</v>
      </c>
      <c r="B105" s="54"/>
      <c r="C105" s="51" t="s">
        <v>183</v>
      </c>
      <c r="D105" s="52">
        <v>15000000</v>
      </c>
      <c r="E105" s="51" t="s">
        <v>184</v>
      </c>
      <c r="F105" s="50" t="s">
        <v>261</v>
      </c>
    </row>
    <row r="106" spans="1:6" ht="22.5" hidden="1" x14ac:dyDescent="0.3">
      <c r="A106" s="11">
        <v>104</v>
      </c>
      <c r="B106" s="54"/>
      <c r="C106" s="51" t="s">
        <v>43</v>
      </c>
      <c r="D106" s="52">
        <v>25000</v>
      </c>
      <c r="E106" s="51" t="s">
        <v>185</v>
      </c>
      <c r="F106" s="50" t="s">
        <v>261</v>
      </c>
    </row>
    <row r="107" spans="1:6" ht="22.5" hidden="1" x14ac:dyDescent="0.3">
      <c r="A107" s="11">
        <v>105</v>
      </c>
      <c r="B107" s="54"/>
      <c r="C107" s="51" t="s">
        <v>43</v>
      </c>
      <c r="D107" s="52">
        <v>2200</v>
      </c>
      <c r="E107" s="51" t="s">
        <v>185</v>
      </c>
      <c r="F107" s="50" t="s">
        <v>261</v>
      </c>
    </row>
    <row r="108" spans="1:6" ht="22.5" hidden="1" x14ac:dyDescent="0.3">
      <c r="A108" s="11">
        <v>106</v>
      </c>
      <c r="B108" s="54"/>
      <c r="C108" s="51" t="s">
        <v>43</v>
      </c>
      <c r="D108" s="52">
        <v>60000</v>
      </c>
      <c r="E108" s="51" t="s">
        <v>185</v>
      </c>
      <c r="F108" s="50" t="s">
        <v>261</v>
      </c>
    </row>
    <row r="109" spans="1:6" ht="22.5" hidden="1" x14ac:dyDescent="0.3">
      <c r="A109" s="11">
        <v>107</v>
      </c>
      <c r="B109" s="54"/>
      <c r="C109" s="51" t="s">
        <v>43</v>
      </c>
      <c r="D109" s="52">
        <v>250000</v>
      </c>
      <c r="E109" s="51" t="s">
        <v>186</v>
      </c>
      <c r="F109" s="50" t="s">
        <v>261</v>
      </c>
    </row>
    <row r="110" spans="1:6" ht="22.5" hidden="1" x14ac:dyDescent="0.3">
      <c r="A110" s="11">
        <v>108</v>
      </c>
      <c r="B110" s="49"/>
      <c r="C110" s="51" t="s">
        <v>43</v>
      </c>
      <c r="D110" s="52">
        <v>117700</v>
      </c>
      <c r="E110" s="51" t="s">
        <v>187</v>
      </c>
      <c r="F110" s="50" t="s">
        <v>261</v>
      </c>
    </row>
    <row r="111" spans="1:6" hidden="1" x14ac:dyDescent="0.3">
      <c r="A111" s="11">
        <v>109</v>
      </c>
      <c r="B111" s="53" t="s">
        <v>188</v>
      </c>
      <c r="C111" s="51" t="s">
        <v>17</v>
      </c>
      <c r="D111" s="52">
        <v>373000</v>
      </c>
      <c r="E111" s="51" t="s">
        <v>189</v>
      </c>
      <c r="F111" s="50" t="s">
        <v>261</v>
      </c>
    </row>
    <row r="112" spans="1:6" hidden="1" x14ac:dyDescent="0.3">
      <c r="A112" s="11">
        <v>110</v>
      </c>
      <c r="B112" s="49"/>
      <c r="C112" s="51" t="s">
        <v>17</v>
      </c>
      <c r="D112" s="52">
        <v>200000</v>
      </c>
      <c r="E112" s="51" t="s">
        <v>190</v>
      </c>
      <c r="F112" s="50" t="s">
        <v>261</v>
      </c>
    </row>
    <row r="113" spans="1:6" hidden="1" x14ac:dyDescent="0.3">
      <c r="A113" s="11">
        <v>111</v>
      </c>
      <c r="B113" s="53" t="s">
        <v>191</v>
      </c>
      <c r="C113" s="51" t="s">
        <v>30</v>
      </c>
      <c r="D113" s="52">
        <v>81400</v>
      </c>
      <c r="E113" s="51" t="s">
        <v>67</v>
      </c>
      <c r="F113" s="50" t="s">
        <v>262</v>
      </c>
    </row>
    <row r="114" spans="1:6" hidden="1" x14ac:dyDescent="0.3">
      <c r="A114" s="11">
        <v>112</v>
      </c>
      <c r="B114" s="54"/>
      <c r="C114" s="51" t="s">
        <v>192</v>
      </c>
      <c r="D114" s="52">
        <v>5000</v>
      </c>
      <c r="E114" s="51" t="s">
        <v>193</v>
      </c>
      <c r="F114" s="50" t="s">
        <v>262</v>
      </c>
    </row>
    <row r="115" spans="1:6" hidden="1" x14ac:dyDescent="0.3">
      <c r="A115" s="11">
        <v>113</v>
      </c>
      <c r="B115" s="54"/>
      <c r="C115" s="51" t="s">
        <v>192</v>
      </c>
      <c r="D115" s="52">
        <v>8000</v>
      </c>
      <c r="E115" s="51" t="s">
        <v>194</v>
      </c>
      <c r="F115" s="50" t="s">
        <v>262</v>
      </c>
    </row>
    <row r="116" spans="1:6" hidden="1" x14ac:dyDescent="0.3">
      <c r="A116" s="11">
        <v>114</v>
      </c>
      <c r="B116" s="49"/>
      <c r="C116" s="51" t="s">
        <v>32</v>
      </c>
      <c r="D116" s="52">
        <v>55000</v>
      </c>
      <c r="E116" s="51" t="s">
        <v>195</v>
      </c>
      <c r="F116" s="50" t="s">
        <v>262</v>
      </c>
    </row>
    <row r="117" spans="1:6" ht="22.5" hidden="1" x14ac:dyDescent="0.3">
      <c r="A117" s="11">
        <v>115</v>
      </c>
      <c r="B117" s="53" t="s">
        <v>196</v>
      </c>
      <c r="C117" s="51" t="s">
        <v>43</v>
      </c>
      <c r="D117" s="52">
        <v>21000</v>
      </c>
      <c r="E117" s="51" t="s">
        <v>197</v>
      </c>
      <c r="F117" s="50" t="s">
        <v>261</v>
      </c>
    </row>
    <row r="118" spans="1:6" ht="22.5" hidden="1" x14ac:dyDescent="0.3">
      <c r="A118" s="11">
        <v>116</v>
      </c>
      <c r="B118" s="54"/>
      <c r="C118" s="51" t="s">
        <v>43</v>
      </c>
      <c r="D118" s="52">
        <v>28000</v>
      </c>
      <c r="E118" s="51" t="s">
        <v>197</v>
      </c>
      <c r="F118" s="50" t="s">
        <v>261</v>
      </c>
    </row>
    <row r="119" spans="1:6" ht="22.5" hidden="1" x14ac:dyDescent="0.3">
      <c r="A119" s="11">
        <v>117</v>
      </c>
      <c r="B119" s="54"/>
      <c r="C119" s="51" t="s">
        <v>43</v>
      </c>
      <c r="D119" s="52">
        <v>80000</v>
      </c>
      <c r="E119" s="51" t="s">
        <v>198</v>
      </c>
      <c r="F119" s="50" t="s">
        <v>261</v>
      </c>
    </row>
    <row r="120" spans="1:6" ht="22.5" hidden="1" x14ac:dyDescent="0.3">
      <c r="A120" s="11">
        <v>118</v>
      </c>
      <c r="B120" s="54"/>
      <c r="C120" s="51" t="s">
        <v>43</v>
      </c>
      <c r="D120" s="52">
        <v>200000</v>
      </c>
      <c r="E120" s="51" t="s">
        <v>199</v>
      </c>
      <c r="F120" s="50" t="s">
        <v>261</v>
      </c>
    </row>
    <row r="121" spans="1:6" ht="22.5" hidden="1" x14ac:dyDescent="0.3">
      <c r="A121" s="11">
        <v>119</v>
      </c>
      <c r="B121" s="54"/>
      <c r="C121" s="51" t="s">
        <v>43</v>
      </c>
      <c r="D121" s="52">
        <v>120000</v>
      </c>
      <c r="E121" s="51" t="s">
        <v>200</v>
      </c>
      <c r="F121" s="50" t="s">
        <v>261</v>
      </c>
    </row>
    <row r="122" spans="1:6" hidden="1" x14ac:dyDescent="0.3">
      <c r="A122" s="11">
        <v>120</v>
      </c>
      <c r="B122" s="54"/>
      <c r="C122" s="51" t="s">
        <v>133</v>
      </c>
      <c r="D122" s="52">
        <v>150000</v>
      </c>
      <c r="E122" s="51" t="s">
        <v>201</v>
      </c>
      <c r="F122" s="50" t="s">
        <v>261</v>
      </c>
    </row>
    <row r="123" spans="1:6" ht="22.5" hidden="1" x14ac:dyDescent="0.3">
      <c r="A123" s="11">
        <v>121</v>
      </c>
      <c r="B123" s="54"/>
      <c r="C123" s="51" t="s">
        <v>43</v>
      </c>
      <c r="D123" s="52">
        <v>100000</v>
      </c>
      <c r="E123" s="51" t="s">
        <v>202</v>
      </c>
      <c r="F123" s="50" t="s">
        <v>261</v>
      </c>
    </row>
    <row r="124" spans="1:6" ht="22.5" hidden="1" x14ac:dyDescent="0.3">
      <c r="A124" s="11">
        <v>122</v>
      </c>
      <c r="B124" s="54"/>
      <c r="C124" s="51" t="s">
        <v>43</v>
      </c>
      <c r="D124" s="52">
        <v>50000</v>
      </c>
      <c r="E124" s="51" t="s">
        <v>197</v>
      </c>
      <c r="F124" s="50" t="s">
        <v>261</v>
      </c>
    </row>
    <row r="125" spans="1:6" ht="22.5" hidden="1" x14ac:dyDescent="0.3">
      <c r="A125" s="11">
        <v>123</v>
      </c>
      <c r="B125" s="54"/>
      <c r="C125" s="51" t="s">
        <v>43</v>
      </c>
      <c r="D125" s="52">
        <v>20000</v>
      </c>
      <c r="E125" s="51" t="s">
        <v>203</v>
      </c>
      <c r="F125" s="50" t="s">
        <v>261</v>
      </c>
    </row>
    <row r="126" spans="1:6" ht="22.5" hidden="1" x14ac:dyDescent="0.3">
      <c r="A126" s="11">
        <v>124</v>
      </c>
      <c r="B126" s="54"/>
      <c r="C126" s="51" t="s">
        <v>43</v>
      </c>
      <c r="D126" s="52">
        <v>40280</v>
      </c>
      <c r="E126" s="51" t="s">
        <v>204</v>
      </c>
      <c r="F126" s="50" t="s">
        <v>261</v>
      </c>
    </row>
    <row r="127" spans="1:6" hidden="1" x14ac:dyDescent="0.3">
      <c r="A127" s="11">
        <v>125</v>
      </c>
      <c r="B127" s="54"/>
      <c r="C127" s="51" t="s">
        <v>133</v>
      </c>
      <c r="D127" s="52">
        <v>200000</v>
      </c>
      <c r="E127" s="51" t="s">
        <v>205</v>
      </c>
      <c r="F127" s="50" t="s">
        <v>261</v>
      </c>
    </row>
    <row r="128" spans="1:6" ht="22.5" hidden="1" x14ac:dyDescent="0.3">
      <c r="A128" s="11">
        <v>126</v>
      </c>
      <c r="B128" s="54"/>
      <c r="C128" s="51" t="s">
        <v>43</v>
      </c>
      <c r="D128" s="52">
        <v>2900</v>
      </c>
      <c r="E128" s="51" t="s">
        <v>206</v>
      </c>
      <c r="F128" s="50" t="s">
        <v>261</v>
      </c>
    </row>
    <row r="129" spans="1:6" ht="22.5" hidden="1" x14ac:dyDescent="0.3">
      <c r="A129" s="11">
        <v>127</v>
      </c>
      <c r="B129" s="49"/>
      <c r="C129" s="51" t="s">
        <v>43</v>
      </c>
      <c r="D129" s="52">
        <v>100000</v>
      </c>
      <c r="E129" s="51" t="s">
        <v>207</v>
      </c>
      <c r="F129" s="50" t="s">
        <v>261</v>
      </c>
    </row>
    <row r="130" spans="1:6" ht="22.5" hidden="1" x14ac:dyDescent="0.3">
      <c r="A130" s="11">
        <v>128</v>
      </c>
      <c r="B130" s="50" t="s">
        <v>208</v>
      </c>
      <c r="C130" s="51" t="s">
        <v>43</v>
      </c>
      <c r="D130" s="52">
        <v>31000</v>
      </c>
      <c r="E130" s="51" t="s">
        <v>209</v>
      </c>
      <c r="F130" s="50" t="s">
        <v>261</v>
      </c>
    </row>
    <row r="131" spans="1:6" ht="22.5" hidden="1" x14ac:dyDescent="0.3">
      <c r="A131" s="11">
        <v>129</v>
      </c>
      <c r="B131" s="53" t="s">
        <v>210</v>
      </c>
      <c r="C131" s="51" t="s">
        <v>43</v>
      </c>
      <c r="D131" s="52">
        <v>24000</v>
      </c>
      <c r="E131" s="51" t="s">
        <v>211</v>
      </c>
      <c r="F131" s="50" t="s">
        <v>261</v>
      </c>
    </row>
    <row r="132" spans="1:6" ht="22.5" hidden="1" x14ac:dyDescent="0.3">
      <c r="A132" s="11">
        <v>130</v>
      </c>
      <c r="B132" s="54"/>
      <c r="C132" s="51" t="s">
        <v>43</v>
      </c>
      <c r="D132" s="52">
        <v>120000</v>
      </c>
      <c r="E132" s="51" t="s">
        <v>212</v>
      </c>
      <c r="F132" s="50" t="s">
        <v>261</v>
      </c>
    </row>
    <row r="133" spans="1:6" ht="22.5" hidden="1" x14ac:dyDescent="0.3">
      <c r="A133" s="11">
        <v>131</v>
      </c>
      <c r="B133" s="54"/>
      <c r="C133" s="51" t="s">
        <v>43</v>
      </c>
      <c r="D133" s="52">
        <v>50000</v>
      </c>
      <c r="E133" s="51" t="s">
        <v>213</v>
      </c>
      <c r="F133" s="50" t="s">
        <v>261</v>
      </c>
    </row>
    <row r="134" spans="1:6" ht="22.5" hidden="1" x14ac:dyDescent="0.3">
      <c r="A134" s="11">
        <v>132</v>
      </c>
      <c r="B134" s="54"/>
      <c r="C134" s="51" t="s">
        <v>17</v>
      </c>
      <c r="D134" s="52">
        <v>1630000</v>
      </c>
      <c r="E134" s="51" t="s">
        <v>214</v>
      </c>
      <c r="F134" s="50" t="s">
        <v>261</v>
      </c>
    </row>
    <row r="135" spans="1:6" ht="22.5" hidden="1" x14ac:dyDescent="0.3">
      <c r="A135" s="11">
        <v>133</v>
      </c>
      <c r="B135" s="54"/>
      <c r="C135" s="51" t="s">
        <v>43</v>
      </c>
      <c r="D135" s="52">
        <v>77000</v>
      </c>
      <c r="E135" s="51" t="s">
        <v>211</v>
      </c>
      <c r="F135" s="50" t="s">
        <v>261</v>
      </c>
    </row>
    <row r="136" spans="1:6" ht="22.5" hidden="1" x14ac:dyDescent="0.3">
      <c r="A136" s="11">
        <v>134</v>
      </c>
      <c r="B136" s="54"/>
      <c r="C136" s="51" t="s">
        <v>43</v>
      </c>
      <c r="D136" s="52">
        <v>19000</v>
      </c>
      <c r="E136" s="51" t="s">
        <v>211</v>
      </c>
      <c r="F136" s="50" t="s">
        <v>261</v>
      </c>
    </row>
    <row r="137" spans="1:6" ht="22.5" hidden="1" x14ac:dyDescent="0.3">
      <c r="A137" s="11">
        <v>135</v>
      </c>
      <c r="B137" s="54"/>
      <c r="C137" s="51" t="s">
        <v>43</v>
      </c>
      <c r="D137" s="52">
        <v>20000</v>
      </c>
      <c r="E137" s="51" t="s">
        <v>215</v>
      </c>
      <c r="F137" s="50" t="s">
        <v>261</v>
      </c>
    </row>
    <row r="138" spans="1:6" ht="22.5" hidden="1" x14ac:dyDescent="0.3">
      <c r="A138" s="11">
        <v>136</v>
      </c>
      <c r="B138" s="49"/>
      <c r="C138" s="51" t="s">
        <v>43</v>
      </c>
      <c r="D138" s="52">
        <v>30000</v>
      </c>
      <c r="E138" s="51" t="s">
        <v>216</v>
      </c>
      <c r="F138" s="50" t="s">
        <v>261</v>
      </c>
    </row>
    <row r="139" spans="1:6" ht="22.5" hidden="1" x14ac:dyDescent="0.3">
      <c r="A139" s="11">
        <v>137</v>
      </c>
      <c r="B139" s="53" t="s">
        <v>217</v>
      </c>
      <c r="C139" s="51" t="s">
        <v>32</v>
      </c>
      <c r="D139" s="52">
        <v>60000</v>
      </c>
      <c r="E139" s="51" t="s">
        <v>218</v>
      </c>
      <c r="F139" s="50" t="s">
        <v>262</v>
      </c>
    </row>
    <row r="140" spans="1:6" hidden="1" x14ac:dyDescent="0.3">
      <c r="A140" s="11">
        <v>138</v>
      </c>
      <c r="B140" s="54"/>
      <c r="C140" s="51" t="s">
        <v>219</v>
      </c>
      <c r="D140" s="52">
        <v>378840</v>
      </c>
      <c r="E140" s="51" t="s">
        <v>220</v>
      </c>
      <c r="F140" s="50" t="s">
        <v>263</v>
      </c>
    </row>
    <row r="141" spans="1:6" hidden="1" x14ac:dyDescent="0.3">
      <c r="A141" s="11">
        <v>139</v>
      </c>
      <c r="B141" s="54"/>
      <c r="C141" s="51" t="s">
        <v>219</v>
      </c>
      <c r="D141" s="52">
        <v>6000000</v>
      </c>
      <c r="E141" s="51" t="s">
        <v>220</v>
      </c>
      <c r="F141" s="50" t="s">
        <v>261</v>
      </c>
    </row>
    <row r="142" spans="1:6" hidden="1" x14ac:dyDescent="0.3">
      <c r="A142" s="11">
        <v>140</v>
      </c>
      <c r="B142" s="54"/>
      <c r="C142" s="51" t="s">
        <v>30</v>
      </c>
      <c r="D142" s="52">
        <v>60000</v>
      </c>
      <c r="E142" s="51" t="s">
        <v>221</v>
      </c>
      <c r="F142" s="50" t="s">
        <v>262</v>
      </c>
    </row>
    <row r="143" spans="1:6" hidden="1" x14ac:dyDescent="0.3">
      <c r="A143" s="11">
        <v>141</v>
      </c>
      <c r="B143" s="49"/>
      <c r="C143" s="51" t="s">
        <v>30</v>
      </c>
      <c r="D143" s="52">
        <v>19000</v>
      </c>
      <c r="E143" s="51" t="s">
        <v>222</v>
      </c>
      <c r="F143" s="50" t="s">
        <v>262</v>
      </c>
    </row>
    <row r="144" spans="1:6" hidden="1" x14ac:dyDescent="0.3">
      <c r="A144" s="11">
        <v>142</v>
      </c>
      <c r="B144" s="50" t="s">
        <v>223</v>
      </c>
      <c r="C144" s="51" t="s">
        <v>120</v>
      </c>
      <c r="D144" s="52">
        <v>436300</v>
      </c>
      <c r="E144" s="51" t="s">
        <v>224</v>
      </c>
      <c r="F144" s="50" t="s">
        <v>262</v>
      </c>
    </row>
    <row r="145" spans="1:6" ht="22.5" hidden="1" x14ac:dyDescent="0.3">
      <c r="A145" s="11">
        <v>143</v>
      </c>
      <c r="B145" s="53" t="s">
        <v>225</v>
      </c>
      <c r="C145" s="51" t="s">
        <v>43</v>
      </c>
      <c r="D145" s="52">
        <v>21800</v>
      </c>
      <c r="E145" s="51" t="s">
        <v>226</v>
      </c>
      <c r="F145" s="50" t="s">
        <v>261</v>
      </c>
    </row>
    <row r="146" spans="1:6" ht="22.5" hidden="1" x14ac:dyDescent="0.3">
      <c r="A146" s="11">
        <v>144</v>
      </c>
      <c r="B146" s="54"/>
      <c r="C146" s="51" t="s">
        <v>43</v>
      </c>
      <c r="D146" s="52">
        <v>38900</v>
      </c>
      <c r="E146" s="51" t="s">
        <v>227</v>
      </c>
      <c r="F146" s="50" t="s">
        <v>261</v>
      </c>
    </row>
    <row r="147" spans="1:6" ht="22.5" hidden="1" x14ac:dyDescent="0.3">
      <c r="A147" s="11">
        <v>145</v>
      </c>
      <c r="B147" s="54"/>
      <c r="C147" s="51" t="s">
        <v>43</v>
      </c>
      <c r="D147" s="52">
        <v>78000</v>
      </c>
      <c r="E147" s="51" t="s">
        <v>226</v>
      </c>
      <c r="F147" s="50" t="s">
        <v>261</v>
      </c>
    </row>
    <row r="148" spans="1:6" ht="22.5" hidden="1" x14ac:dyDescent="0.3">
      <c r="A148" s="11">
        <v>146</v>
      </c>
      <c r="B148" s="49"/>
      <c r="C148" s="51" t="s">
        <v>43</v>
      </c>
      <c r="D148" s="52">
        <v>30000</v>
      </c>
      <c r="E148" s="51" t="s">
        <v>228</v>
      </c>
      <c r="F148" s="50" t="s">
        <v>261</v>
      </c>
    </row>
    <row r="149" spans="1:6" hidden="1" x14ac:dyDescent="0.3">
      <c r="A149" s="11">
        <v>147</v>
      </c>
      <c r="B149" s="50" t="s">
        <v>229</v>
      </c>
      <c r="C149" s="51" t="s">
        <v>90</v>
      </c>
      <c r="D149" s="52">
        <v>25600</v>
      </c>
      <c r="E149" s="51" t="s">
        <v>230</v>
      </c>
      <c r="F149" s="50" t="s">
        <v>262</v>
      </c>
    </row>
    <row r="150" spans="1:6" ht="22.5" hidden="1" x14ac:dyDescent="0.3">
      <c r="A150" s="11">
        <v>148</v>
      </c>
      <c r="B150" s="53" t="s">
        <v>231</v>
      </c>
      <c r="C150" s="51" t="s">
        <v>43</v>
      </c>
      <c r="D150" s="52">
        <v>28020</v>
      </c>
      <c r="E150" s="51" t="s">
        <v>232</v>
      </c>
      <c r="F150" s="50" t="s">
        <v>261</v>
      </c>
    </row>
    <row r="151" spans="1:6" ht="22.5" hidden="1" x14ac:dyDescent="0.3">
      <c r="A151" s="11">
        <v>149</v>
      </c>
      <c r="B151" s="54"/>
      <c r="C151" s="51" t="s">
        <v>43</v>
      </c>
      <c r="D151" s="52">
        <v>18000</v>
      </c>
      <c r="E151" s="51" t="s">
        <v>233</v>
      </c>
      <c r="F151" s="50" t="s">
        <v>261</v>
      </c>
    </row>
    <row r="152" spans="1:6" ht="22.5" hidden="1" x14ac:dyDescent="0.3">
      <c r="A152" s="11">
        <v>150</v>
      </c>
      <c r="B152" s="54"/>
      <c r="C152" s="51" t="s">
        <v>43</v>
      </c>
      <c r="D152" s="52">
        <v>26700</v>
      </c>
      <c r="E152" s="51" t="s">
        <v>232</v>
      </c>
      <c r="F152" s="50" t="s">
        <v>261</v>
      </c>
    </row>
    <row r="153" spans="1:6" ht="22.5" hidden="1" x14ac:dyDescent="0.3">
      <c r="A153" s="11">
        <v>151</v>
      </c>
      <c r="B153" s="49"/>
      <c r="C153" s="51" t="s">
        <v>43</v>
      </c>
      <c r="D153" s="52">
        <v>49400</v>
      </c>
      <c r="E153" s="51" t="s">
        <v>234</v>
      </c>
      <c r="F153" s="50" t="s">
        <v>261</v>
      </c>
    </row>
    <row r="154" spans="1:6" ht="22.5" hidden="1" x14ac:dyDescent="0.3">
      <c r="A154" s="11">
        <v>152</v>
      </c>
      <c r="B154" s="53" t="s">
        <v>235</v>
      </c>
      <c r="C154" s="51" t="s">
        <v>43</v>
      </c>
      <c r="D154" s="52">
        <v>60000</v>
      </c>
      <c r="E154" s="51" t="s">
        <v>236</v>
      </c>
      <c r="F154" s="50" t="s">
        <v>261</v>
      </c>
    </row>
    <row r="155" spans="1:6" ht="22.5" hidden="1" x14ac:dyDescent="0.3">
      <c r="A155" s="11">
        <v>153</v>
      </c>
      <c r="B155" s="54"/>
      <c r="C155" s="51" t="s">
        <v>43</v>
      </c>
      <c r="D155" s="52">
        <v>60000</v>
      </c>
      <c r="E155" s="51" t="s">
        <v>237</v>
      </c>
      <c r="F155" s="50" t="s">
        <v>261</v>
      </c>
    </row>
    <row r="156" spans="1:6" ht="22.5" hidden="1" x14ac:dyDescent="0.3">
      <c r="A156" s="11">
        <v>154</v>
      </c>
      <c r="B156" s="54"/>
      <c r="C156" s="51" t="s">
        <v>43</v>
      </c>
      <c r="D156" s="52">
        <v>2200</v>
      </c>
      <c r="E156" s="51" t="s">
        <v>238</v>
      </c>
      <c r="F156" s="50" t="s">
        <v>261</v>
      </c>
    </row>
    <row r="157" spans="1:6" ht="22.5" hidden="1" x14ac:dyDescent="0.3">
      <c r="A157" s="11">
        <v>155</v>
      </c>
      <c r="B157" s="54"/>
      <c r="C157" s="51" t="s">
        <v>43</v>
      </c>
      <c r="D157" s="52">
        <v>2200</v>
      </c>
      <c r="E157" s="51" t="s">
        <v>239</v>
      </c>
      <c r="F157" s="50" t="s">
        <v>261</v>
      </c>
    </row>
    <row r="158" spans="1:6" ht="22.5" hidden="1" x14ac:dyDescent="0.3">
      <c r="A158" s="11">
        <v>156</v>
      </c>
      <c r="B158" s="54"/>
      <c r="C158" s="51" t="s">
        <v>43</v>
      </c>
      <c r="D158" s="52">
        <v>120000</v>
      </c>
      <c r="E158" s="51" t="s">
        <v>236</v>
      </c>
      <c r="F158" s="50" t="s">
        <v>261</v>
      </c>
    </row>
    <row r="159" spans="1:6" ht="22.5" hidden="1" x14ac:dyDescent="0.3">
      <c r="A159" s="11">
        <v>157</v>
      </c>
      <c r="B159" s="49"/>
      <c r="C159" s="51" t="s">
        <v>43</v>
      </c>
      <c r="D159" s="52">
        <v>60000</v>
      </c>
      <c r="E159" s="51" t="s">
        <v>236</v>
      </c>
      <c r="F159" s="50" t="s">
        <v>261</v>
      </c>
    </row>
    <row r="160" spans="1:6" ht="22.5" hidden="1" x14ac:dyDescent="0.3">
      <c r="A160" s="11">
        <v>158</v>
      </c>
      <c r="B160" s="53" t="s">
        <v>240</v>
      </c>
      <c r="C160" s="51" t="s">
        <v>43</v>
      </c>
      <c r="D160" s="52">
        <v>100000</v>
      </c>
      <c r="E160" s="51" t="s">
        <v>241</v>
      </c>
      <c r="F160" s="50" t="s">
        <v>261</v>
      </c>
    </row>
    <row r="161" spans="1:6" ht="22.5" hidden="1" x14ac:dyDescent="0.3">
      <c r="A161" s="11">
        <v>159</v>
      </c>
      <c r="B161" s="54"/>
      <c r="C161" s="51" t="s">
        <v>43</v>
      </c>
      <c r="D161" s="52">
        <v>120000</v>
      </c>
      <c r="E161" s="51" t="s">
        <v>242</v>
      </c>
      <c r="F161" s="50" t="s">
        <v>261</v>
      </c>
    </row>
    <row r="162" spans="1:6" ht="22.5" hidden="1" x14ac:dyDescent="0.3">
      <c r="A162" s="11">
        <v>160</v>
      </c>
      <c r="B162" s="54"/>
      <c r="C162" s="51" t="s">
        <v>43</v>
      </c>
      <c r="D162" s="52">
        <v>100000</v>
      </c>
      <c r="E162" s="51" t="s">
        <v>243</v>
      </c>
      <c r="F162" s="50" t="s">
        <v>261</v>
      </c>
    </row>
    <row r="163" spans="1:6" ht="22.5" hidden="1" x14ac:dyDescent="0.3">
      <c r="A163" s="11">
        <v>161</v>
      </c>
      <c r="B163" s="54"/>
      <c r="C163" s="51" t="s">
        <v>43</v>
      </c>
      <c r="D163" s="52">
        <v>100000</v>
      </c>
      <c r="E163" s="51" t="s">
        <v>244</v>
      </c>
      <c r="F163" s="50" t="s">
        <v>261</v>
      </c>
    </row>
    <row r="164" spans="1:6" ht="22.5" hidden="1" x14ac:dyDescent="0.3">
      <c r="A164" s="11">
        <v>162</v>
      </c>
      <c r="B164" s="54"/>
      <c r="C164" s="51" t="s">
        <v>43</v>
      </c>
      <c r="D164" s="52">
        <v>40000</v>
      </c>
      <c r="E164" s="51" t="s">
        <v>245</v>
      </c>
      <c r="F164" s="50" t="s">
        <v>261</v>
      </c>
    </row>
    <row r="165" spans="1:6" ht="22.5" hidden="1" x14ac:dyDescent="0.3">
      <c r="A165" s="11">
        <v>163</v>
      </c>
      <c r="B165" s="54"/>
      <c r="C165" s="51" t="s">
        <v>43</v>
      </c>
      <c r="D165" s="52">
        <v>50000</v>
      </c>
      <c r="E165" s="51" t="s">
        <v>246</v>
      </c>
      <c r="F165" s="50" t="s">
        <v>261</v>
      </c>
    </row>
    <row r="166" spans="1:6" ht="22.5" hidden="1" x14ac:dyDescent="0.3">
      <c r="A166" s="11">
        <v>164</v>
      </c>
      <c r="B166" s="54"/>
      <c r="C166" s="51" t="s">
        <v>43</v>
      </c>
      <c r="D166" s="52">
        <v>200000</v>
      </c>
      <c r="E166" s="51" t="s">
        <v>247</v>
      </c>
      <c r="F166" s="50" t="s">
        <v>261</v>
      </c>
    </row>
    <row r="167" spans="1:6" ht="22.5" hidden="1" x14ac:dyDescent="0.3">
      <c r="A167" s="11">
        <v>165</v>
      </c>
      <c r="B167" s="54"/>
      <c r="C167" s="51" t="s">
        <v>43</v>
      </c>
      <c r="D167" s="52">
        <v>980000</v>
      </c>
      <c r="E167" s="51" t="s">
        <v>248</v>
      </c>
      <c r="F167" s="50" t="s">
        <v>261</v>
      </c>
    </row>
    <row r="168" spans="1:6" ht="22.5" hidden="1" x14ac:dyDescent="0.3">
      <c r="A168" s="11">
        <v>166</v>
      </c>
      <c r="B168" s="49"/>
      <c r="C168" s="51" t="s">
        <v>43</v>
      </c>
      <c r="D168" s="52">
        <v>15100</v>
      </c>
      <c r="E168" s="51" t="s">
        <v>249</v>
      </c>
      <c r="F168" s="50" t="s">
        <v>261</v>
      </c>
    </row>
    <row r="169" spans="1:6" ht="22.5" hidden="1" x14ac:dyDescent="0.3">
      <c r="A169" s="11">
        <v>167</v>
      </c>
      <c r="B169" s="53" t="s">
        <v>250</v>
      </c>
      <c r="C169" s="51" t="s">
        <v>49</v>
      </c>
      <c r="D169" s="52">
        <v>880290</v>
      </c>
      <c r="E169" s="51" t="s">
        <v>251</v>
      </c>
      <c r="F169" s="50" t="s">
        <v>261</v>
      </c>
    </row>
    <row r="170" spans="1:6" hidden="1" x14ac:dyDescent="0.3">
      <c r="A170" s="11">
        <v>168</v>
      </c>
      <c r="B170" s="54"/>
      <c r="C170" s="51" t="s">
        <v>252</v>
      </c>
      <c r="D170" s="52">
        <v>169000</v>
      </c>
      <c r="E170" s="51" t="s">
        <v>253</v>
      </c>
      <c r="F170" s="50" t="s">
        <v>262</v>
      </c>
    </row>
    <row r="171" spans="1:6" ht="22.5" hidden="1" x14ac:dyDescent="0.3">
      <c r="A171" s="11">
        <v>169</v>
      </c>
      <c r="B171" s="54"/>
      <c r="C171" s="51" t="s">
        <v>173</v>
      </c>
      <c r="D171" s="52">
        <v>50000</v>
      </c>
      <c r="E171" s="51" t="s">
        <v>254</v>
      </c>
      <c r="F171" s="50" t="s">
        <v>262</v>
      </c>
    </row>
    <row r="172" spans="1:6" hidden="1" x14ac:dyDescent="0.3">
      <c r="A172" s="11">
        <v>170</v>
      </c>
      <c r="B172" s="54"/>
      <c r="C172" s="51" t="s">
        <v>30</v>
      </c>
      <c r="D172" s="52">
        <v>88000</v>
      </c>
      <c r="E172" s="51" t="s">
        <v>255</v>
      </c>
      <c r="F172" s="50" t="s">
        <v>262</v>
      </c>
    </row>
    <row r="173" spans="1:6" hidden="1" x14ac:dyDescent="0.3">
      <c r="A173" s="11">
        <v>171</v>
      </c>
      <c r="B173" s="54"/>
      <c r="C173" s="51" t="s">
        <v>30</v>
      </c>
      <c r="D173" s="52">
        <v>50000</v>
      </c>
      <c r="E173" s="51" t="s">
        <v>256</v>
      </c>
      <c r="F173" s="50" t="s">
        <v>262</v>
      </c>
    </row>
    <row r="174" spans="1:6" hidden="1" x14ac:dyDescent="0.3">
      <c r="A174" s="11">
        <v>172</v>
      </c>
      <c r="B174" s="54"/>
      <c r="C174" s="51" t="s">
        <v>30</v>
      </c>
      <c r="D174" s="52">
        <v>53000</v>
      </c>
      <c r="E174" s="51" t="s">
        <v>257</v>
      </c>
      <c r="F174" s="50" t="s">
        <v>262</v>
      </c>
    </row>
    <row r="175" spans="1:6" hidden="1" x14ac:dyDescent="0.3">
      <c r="A175" s="11">
        <v>173</v>
      </c>
      <c r="B175" s="54"/>
      <c r="C175" s="51" t="s">
        <v>30</v>
      </c>
      <c r="D175" s="52">
        <v>2300</v>
      </c>
      <c r="E175" s="51" t="s">
        <v>258</v>
      </c>
      <c r="F175" s="50" t="s">
        <v>262</v>
      </c>
    </row>
    <row r="176" spans="1:6" hidden="1" x14ac:dyDescent="0.3">
      <c r="A176" s="11">
        <v>174</v>
      </c>
      <c r="B176" s="54"/>
      <c r="C176" s="51" t="s">
        <v>30</v>
      </c>
      <c r="D176" s="52">
        <v>44700</v>
      </c>
      <c r="E176" s="51" t="s">
        <v>259</v>
      </c>
      <c r="F176" s="50" t="s">
        <v>262</v>
      </c>
    </row>
    <row r="177" spans="1:6" hidden="1" x14ac:dyDescent="0.3">
      <c r="A177" s="11">
        <v>175</v>
      </c>
      <c r="B177" s="54"/>
      <c r="C177" s="51" t="s">
        <v>30</v>
      </c>
      <c r="D177" s="52">
        <v>21940</v>
      </c>
      <c r="E177" s="51" t="s">
        <v>260</v>
      </c>
      <c r="F177" s="50" t="s">
        <v>262</v>
      </c>
    </row>
    <row r="178" spans="1:6" hidden="1" x14ac:dyDescent="0.3">
      <c r="A178" s="11">
        <v>176</v>
      </c>
      <c r="B178" s="49"/>
      <c r="C178" s="51" t="s">
        <v>30</v>
      </c>
      <c r="D178" s="52">
        <v>47840</v>
      </c>
      <c r="E178" s="51" t="s">
        <v>260</v>
      </c>
      <c r="F178" s="50" t="s">
        <v>262</v>
      </c>
    </row>
    <row r="179" spans="1:6" hidden="1" x14ac:dyDescent="0.3">
      <c r="A179" s="80">
        <v>1</v>
      </c>
      <c r="B179" s="81" t="s">
        <v>397</v>
      </c>
      <c r="C179" s="82" t="s">
        <v>398</v>
      </c>
      <c r="D179" s="83">
        <v>16000</v>
      </c>
      <c r="E179" s="82" t="s">
        <v>399</v>
      </c>
      <c r="F179" s="9">
        <v>1</v>
      </c>
    </row>
    <row r="180" spans="1:6" hidden="1" x14ac:dyDescent="0.3">
      <c r="A180" s="84">
        <v>2</v>
      </c>
      <c r="B180" s="85"/>
      <c r="C180" s="86" t="s">
        <v>398</v>
      </c>
      <c r="D180" s="87">
        <v>13000</v>
      </c>
      <c r="E180" s="86" t="s">
        <v>400</v>
      </c>
      <c r="F180" s="9">
        <v>1</v>
      </c>
    </row>
    <row r="181" spans="1:6" ht="22.5" hidden="1" x14ac:dyDescent="0.3">
      <c r="A181" s="84">
        <v>3</v>
      </c>
      <c r="B181" s="85"/>
      <c r="C181" s="86" t="s">
        <v>17</v>
      </c>
      <c r="D181" s="87">
        <v>200000</v>
      </c>
      <c r="E181" s="86" t="s">
        <v>401</v>
      </c>
      <c r="F181" s="9">
        <v>1</v>
      </c>
    </row>
    <row r="182" spans="1:6" hidden="1" x14ac:dyDescent="0.3">
      <c r="A182" s="84">
        <v>4</v>
      </c>
      <c r="B182" s="85"/>
      <c r="C182" s="86" t="s">
        <v>17</v>
      </c>
      <c r="D182" s="87">
        <v>408000</v>
      </c>
      <c r="E182" s="86" t="s">
        <v>402</v>
      </c>
      <c r="F182" s="9">
        <v>1</v>
      </c>
    </row>
    <row r="183" spans="1:6" hidden="1" x14ac:dyDescent="0.3">
      <c r="A183" s="84">
        <v>5</v>
      </c>
      <c r="B183" s="85"/>
      <c r="C183" s="86" t="s">
        <v>70</v>
      </c>
      <c r="D183" s="87">
        <v>50000</v>
      </c>
      <c r="E183" s="86" t="s">
        <v>403</v>
      </c>
      <c r="F183" s="9">
        <v>2</v>
      </c>
    </row>
    <row r="184" spans="1:6" hidden="1" x14ac:dyDescent="0.3">
      <c r="A184" s="84">
        <v>6</v>
      </c>
      <c r="B184" s="85"/>
      <c r="C184" s="86" t="s">
        <v>70</v>
      </c>
      <c r="D184" s="87">
        <v>178200</v>
      </c>
      <c r="E184" s="86" t="s">
        <v>404</v>
      </c>
      <c r="F184" s="9">
        <v>2</v>
      </c>
    </row>
    <row r="185" spans="1:6" hidden="1" x14ac:dyDescent="0.3">
      <c r="A185" s="84">
        <v>7</v>
      </c>
      <c r="B185" s="85"/>
      <c r="C185" s="86" t="s">
        <v>30</v>
      </c>
      <c r="D185" s="87">
        <v>17130</v>
      </c>
      <c r="E185" s="86" t="s">
        <v>74</v>
      </c>
      <c r="F185" s="9">
        <v>2</v>
      </c>
    </row>
    <row r="186" spans="1:6" ht="22.5" hidden="1" x14ac:dyDescent="0.3">
      <c r="A186" s="84">
        <v>8</v>
      </c>
      <c r="B186" s="84"/>
      <c r="C186" s="86" t="s">
        <v>156</v>
      </c>
      <c r="D186" s="87">
        <v>380000</v>
      </c>
      <c r="E186" s="86" t="s">
        <v>405</v>
      </c>
      <c r="F186" s="9">
        <v>1</v>
      </c>
    </row>
    <row r="187" spans="1:6" hidden="1" x14ac:dyDescent="0.3">
      <c r="A187" s="84">
        <v>9</v>
      </c>
      <c r="B187" s="88" t="s">
        <v>406</v>
      </c>
      <c r="C187" s="86" t="s">
        <v>32</v>
      </c>
      <c r="D187" s="87">
        <v>50000</v>
      </c>
      <c r="E187" s="86" t="s">
        <v>407</v>
      </c>
      <c r="F187" s="9">
        <v>2</v>
      </c>
    </row>
    <row r="188" spans="1:6" hidden="1" x14ac:dyDescent="0.3">
      <c r="A188" s="84">
        <v>10</v>
      </c>
      <c r="B188" s="85"/>
      <c r="C188" s="86" t="s">
        <v>32</v>
      </c>
      <c r="D188" s="87">
        <v>12000</v>
      </c>
      <c r="E188" s="86" t="s">
        <v>408</v>
      </c>
      <c r="F188" s="9">
        <v>2</v>
      </c>
    </row>
    <row r="189" spans="1:6" hidden="1" x14ac:dyDescent="0.3">
      <c r="A189" s="84">
        <v>11</v>
      </c>
      <c r="B189" s="84"/>
      <c r="C189" s="86" t="s">
        <v>32</v>
      </c>
      <c r="D189" s="87">
        <v>56000</v>
      </c>
      <c r="E189" s="86" t="s">
        <v>409</v>
      </c>
      <c r="F189" s="9">
        <v>2</v>
      </c>
    </row>
    <row r="190" spans="1:6" hidden="1" x14ac:dyDescent="0.3">
      <c r="A190" s="84">
        <v>12</v>
      </c>
      <c r="B190" s="88" t="s">
        <v>410</v>
      </c>
      <c r="C190" s="86" t="s">
        <v>133</v>
      </c>
      <c r="D190" s="87">
        <v>200000</v>
      </c>
      <c r="E190" s="86" t="s">
        <v>411</v>
      </c>
      <c r="F190" s="9">
        <v>1</v>
      </c>
    </row>
    <row r="191" spans="1:6" hidden="1" x14ac:dyDescent="0.3">
      <c r="A191" s="84">
        <v>15</v>
      </c>
      <c r="B191" s="85"/>
      <c r="C191" s="86" t="s">
        <v>133</v>
      </c>
      <c r="D191" s="87">
        <v>150000</v>
      </c>
      <c r="E191" s="86" t="s">
        <v>415</v>
      </c>
      <c r="F191" s="9">
        <v>1</v>
      </c>
    </row>
    <row r="192" spans="1:6" ht="22.5" hidden="1" x14ac:dyDescent="0.3">
      <c r="A192" s="84">
        <v>13</v>
      </c>
      <c r="B192" s="85"/>
      <c r="C192" s="86" t="s">
        <v>170</v>
      </c>
      <c r="D192" s="87">
        <v>90000</v>
      </c>
      <c r="E192" s="86" t="s">
        <v>412</v>
      </c>
      <c r="F192" s="9">
        <v>1</v>
      </c>
    </row>
    <row r="193" spans="1:6" hidden="1" x14ac:dyDescent="0.3">
      <c r="A193" s="84">
        <v>14</v>
      </c>
      <c r="B193" s="85"/>
      <c r="C193" s="86" t="s">
        <v>413</v>
      </c>
      <c r="D193" s="87">
        <v>24800</v>
      </c>
      <c r="E193" s="86" t="s">
        <v>414</v>
      </c>
      <c r="F193" s="9">
        <v>1</v>
      </c>
    </row>
    <row r="194" spans="1:6" ht="22.5" hidden="1" x14ac:dyDescent="0.3">
      <c r="A194" s="84">
        <v>16</v>
      </c>
      <c r="B194" s="85"/>
      <c r="C194" s="86" t="s">
        <v>32</v>
      </c>
      <c r="D194" s="87">
        <v>44000</v>
      </c>
      <c r="E194" s="86" t="s">
        <v>416</v>
      </c>
      <c r="F194" s="9">
        <v>2</v>
      </c>
    </row>
    <row r="195" spans="1:6" hidden="1" x14ac:dyDescent="0.3">
      <c r="A195" s="84">
        <v>17</v>
      </c>
      <c r="B195" s="85"/>
      <c r="C195" s="86" t="s">
        <v>30</v>
      </c>
      <c r="D195" s="87">
        <v>45840</v>
      </c>
      <c r="E195" s="86" t="s">
        <v>417</v>
      </c>
      <c r="F195" s="9">
        <v>2</v>
      </c>
    </row>
    <row r="196" spans="1:6" hidden="1" x14ac:dyDescent="0.3">
      <c r="A196" s="84">
        <v>18</v>
      </c>
      <c r="B196" s="85"/>
      <c r="C196" s="86" t="s">
        <v>32</v>
      </c>
      <c r="D196" s="87">
        <v>16470</v>
      </c>
      <c r="E196" s="86" t="s">
        <v>418</v>
      </c>
      <c r="F196" s="9">
        <v>2</v>
      </c>
    </row>
    <row r="197" spans="1:6" hidden="1" x14ac:dyDescent="0.3">
      <c r="A197" s="84">
        <v>19</v>
      </c>
      <c r="B197" s="85"/>
      <c r="C197" s="86" t="s">
        <v>32</v>
      </c>
      <c r="D197" s="87">
        <v>2700</v>
      </c>
      <c r="E197" s="86" t="s">
        <v>419</v>
      </c>
      <c r="F197" s="9">
        <v>2</v>
      </c>
    </row>
    <row r="198" spans="1:6" hidden="1" x14ac:dyDescent="0.3">
      <c r="A198" s="84">
        <v>20</v>
      </c>
      <c r="B198" s="85"/>
      <c r="C198" s="86" t="s">
        <v>32</v>
      </c>
      <c r="D198" s="87">
        <v>600</v>
      </c>
      <c r="E198" s="86" t="s">
        <v>420</v>
      </c>
      <c r="F198" s="9">
        <v>2</v>
      </c>
    </row>
    <row r="199" spans="1:6" hidden="1" x14ac:dyDescent="0.3">
      <c r="A199" s="84">
        <v>21</v>
      </c>
      <c r="B199" s="84"/>
      <c r="C199" s="86" t="s">
        <v>17</v>
      </c>
      <c r="D199" s="87">
        <v>1550000</v>
      </c>
      <c r="E199" s="86" t="s">
        <v>421</v>
      </c>
      <c r="F199" s="9">
        <v>1</v>
      </c>
    </row>
    <row r="200" spans="1:6" ht="22.5" hidden="1" x14ac:dyDescent="0.3">
      <c r="A200" s="84">
        <v>22</v>
      </c>
      <c r="B200" s="89" t="s">
        <v>422</v>
      </c>
      <c r="C200" s="86" t="s">
        <v>173</v>
      </c>
      <c r="D200" s="87">
        <v>21610</v>
      </c>
      <c r="E200" s="86" t="s">
        <v>423</v>
      </c>
      <c r="F200" s="9">
        <v>2</v>
      </c>
    </row>
    <row r="201" spans="1:6" hidden="1" x14ac:dyDescent="0.3">
      <c r="A201" s="84">
        <v>23</v>
      </c>
      <c r="B201" s="88" t="s">
        <v>424</v>
      </c>
      <c r="C201" s="86" t="s">
        <v>425</v>
      </c>
      <c r="D201" s="87">
        <v>92000</v>
      </c>
      <c r="E201" s="86" t="s">
        <v>426</v>
      </c>
      <c r="F201" s="9">
        <v>2</v>
      </c>
    </row>
    <row r="202" spans="1:6" hidden="1" x14ac:dyDescent="0.3">
      <c r="A202" s="84">
        <v>24</v>
      </c>
      <c r="B202" s="84"/>
      <c r="C202" s="86" t="s">
        <v>32</v>
      </c>
      <c r="D202" s="87">
        <v>2070</v>
      </c>
      <c r="E202" s="86" t="s">
        <v>427</v>
      </c>
      <c r="F202" s="9">
        <v>2</v>
      </c>
    </row>
    <row r="203" spans="1:6" hidden="1" x14ac:dyDescent="0.3">
      <c r="A203" s="84">
        <v>25</v>
      </c>
      <c r="B203" s="89" t="s">
        <v>428</v>
      </c>
      <c r="C203" s="86" t="s">
        <v>68</v>
      </c>
      <c r="D203" s="87">
        <v>-140</v>
      </c>
      <c r="E203" s="86" t="s">
        <v>429</v>
      </c>
      <c r="F203" s="9">
        <v>2</v>
      </c>
    </row>
    <row r="204" spans="1:6" ht="22.5" hidden="1" x14ac:dyDescent="0.3">
      <c r="A204" s="84">
        <v>26</v>
      </c>
      <c r="B204" s="88" t="s">
        <v>430</v>
      </c>
      <c r="C204" s="86" t="s">
        <v>431</v>
      </c>
      <c r="D204" s="87">
        <v>11770</v>
      </c>
      <c r="E204" s="86" t="s">
        <v>432</v>
      </c>
    </row>
    <row r="205" spans="1:6" ht="22.5" hidden="1" x14ac:dyDescent="0.3">
      <c r="A205" s="84">
        <v>27</v>
      </c>
      <c r="B205" s="85"/>
      <c r="C205" s="86" t="s">
        <v>431</v>
      </c>
      <c r="D205" s="87">
        <v>11000</v>
      </c>
      <c r="E205" s="86" t="s">
        <v>433</v>
      </c>
    </row>
    <row r="206" spans="1:6" ht="22.5" hidden="1" x14ac:dyDescent="0.3">
      <c r="A206" s="84">
        <v>28</v>
      </c>
      <c r="B206" s="85"/>
      <c r="C206" s="86" t="s">
        <v>431</v>
      </c>
      <c r="D206" s="87">
        <v>10000</v>
      </c>
      <c r="E206" s="86" t="s">
        <v>434</v>
      </c>
    </row>
    <row r="207" spans="1:6" ht="22.5" hidden="1" x14ac:dyDescent="0.3">
      <c r="A207" s="84">
        <v>29</v>
      </c>
      <c r="B207" s="85"/>
      <c r="C207" s="86" t="s">
        <v>173</v>
      </c>
      <c r="D207" s="87">
        <v>5100</v>
      </c>
      <c r="E207" s="86" t="s">
        <v>435</v>
      </c>
    </row>
    <row r="208" spans="1:6" ht="22.5" hidden="1" x14ac:dyDescent="0.3">
      <c r="A208" s="84">
        <v>30</v>
      </c>
      <c r="B208" s="85"/>
      <c r="C208" s="86" t="s">
        <v>173</v>
      </c>
      <c r="D208" s="87">
        <v>24000</v>
      </c>
      <c r="E208" s="86" t="s">
        <v>436</v>
      </c>
    </row>
    <row r="209" spans="1:6" ht="22.5" hidden="1" x14ac:dyDescent="0.3">
      <c r="A209" s="84">
        <v>31</v>
      </c>
      <c r="B209" s="85"/>
      <c r="C209" s="86" t="s">
        <v>173</v>
      </c>
      <c r="D209" s="87">
        <v>35500</v>
      </c>
      <c r="E209" s="86" t="s">
        <v>437</v>
      </c>
    </row>
    <row r="210" spans="1:6" ht="22.5" hidden="1" x14ac:dyDescent="0.3">
      <c r="A210" s="84">
        <v>32</v>
      </c>
      <c r="B210" s="85"/>
      <c r="C210" s="86" t="s">
        <v>173</v>
      </c>
      <c r="D210" s="87">
        <v>5300</v>
      </c>
      <c r="E210" s="86" t="s">
        <v>435</v>
      </c>
    </row>
    <row r="211" spans="1:6" hidden="1" x14ac:dyDescent="0.3">
      <c r="A211" s="84">
        <v>33</v>
      </c>
      <c r="B211" s="85"/>
      <c r="C211" s="86" t="s">
        <v>331</v>
      </c>
      <c r="D211" s="87">
        <v>47000</v>
      </c>
      <c r="E211" s="86" t="s">
        <v>438</v>
      </c>
    </row>
    <row r="212" spans="1:6" hidden="1" x14ac:dyDescent="0.3">
      <c r="A212" s="84">
        <v>34</v>
      </c>
      <c r="B212" s="85"/>
      <c r="C212" s="86" t="s">
        <v>357</v>
      </c>
      <c r="D212" s="87">
        <v>110000</v>
      </c>
      <c r="E212" s="86" t="s">
        <v>439</v>
      </c>
    </row>
    <row r="213" spans="1:6" ht="22.5" hidden="1" x14ac:dyDescent="0.3">
      <c r="A213" s="84">
        <v>35</v>
      </c>
      <c r="B213" s="85"/>
      <c r="C213" s="86" t="s">
        <v>357</v>
      </c>
      <c r="D213" s="87">
        <v>35000</v>
      </c>
      <c r="E213" s="86" t="s">
        <v>440</v>
      </c>
    </row>
    <row r="214" spans="1:6" ht="22.5" hidden="1" x14ac:dyDescent="0.3">
      <c r="A214" s="84">
        <v>36</v>
      </c>
      <c r="B214" s="85"/>
      <c r="C214" s="86" t="s">
        <v>30</v>
      </c>
      <c r="D214" s="87">
        <v>7500</v>
      </c>
      <c r="E214" s="86" t="s">
        <v>441</v>
      </c>
      <c r="F214" s="9">
        <v>1</v>
      </c>
    </row>
    <row r="215" spans="1:6" hidden="1" x14ac:dyDescent="0.3">
      <c r="A215" s="84">
        <v>37</v>
      </c>
      <c r="B215" s="85"/>
      <c r="C215" s="86" t="s">
        <v>30</v>
      </c>
      <c r="D215" s="87">
        <v>40000</v>
      </c>
      <c r="E215" s="86" t="s">
        <v>442</v>
      </c>
      <c r="F215" s="9">
        <v>1</v>
      </c>
    </row>
    <row r="216" spans="1:6" hidden="1" x14ac:dyDescent="0.3">
      <c r="A216" s="84">
        <v>38</v>
      </c>
      <c r="B216" s="85"/>
      <c r="C216" s="86" t="s">
        <v>30</v>
      </c>
      <c r="D216" s="87">
        <v>22000</v>
      </c>
      <c r="E216" s="86" t="s">
        <v>443</v>
      </c>
      <c r="F216" s="9">
        <v>1</v>
      </c>
    </row>
    <row r="217" spans="1:6" hidden="1" x14ac:dyDescent="0.3">
      <c r="A217" s="84">
        <v>39</v>
      </c>
      <c r="B217" s="85"/>
      <c r="C217" s="86" t="s">
        <v>30</v>
      </c>
      <c r="D217" s="87">
        <v>22000</v>
      </c>
      <c r="E217" s="86" t="s">
        <v>443</v>
      </c>
      <c r="F217" s="9">
        <v>1</v>
      </c>
    </row>
    <row r="218" spans="1:6" hidden="1" x14ac:dyDescent="0.3">
      <c r="A218" s="84">
        <v>40</v>
      </c>
      <c r="B218" s="85"/>
      <c r="C218" s="86" t="s">
        <v>32</v>
      </c>
      <c r="D218" s="87">
        <v>22000</v>
      </c>
      <c r="E218" s="86" t="s">
        <v>444</v>
      </c>
      <c r="F218" s="9">
        <v>2</v>
      </c>
    </row>
    <row r="219" spans="1:6" ht="22.5" hidden="1" x14ac:dyDescent="0.3">
      <c r="A219" s="84">
        <v>41</v>
      </c>
      <c r="B219" s="85"/>
      <c r="C219" s="86" t="s">
        <v>445</v>
      </c>
      <c r="D219" s="87">
        <v>578000</v>
      </c>
      <c r="E219" s="86" t="s">
        <v>446</v>
      </c>
      <c r="F219" s="9">
        <v>2</v>
      </c>
    </row>
    <row r="220" spans="1:6" hidden="1" x14ac:dyDescent="0.3">
      <c r="A220" s="84">
        <v>42</v>
      </c>
      <c r="B220" s="85"/>
      <c r="C220" s="86" t="s">
        <v>176</v>
      </c>
      <c r="D220" s="87">
        <v>24800</v>
      </c>
      <c r="E220" s="86" t="s">
        <v>93</v>
      </c>
      <c r="F220" s="9">
        <v>1</v>
      </c>
    </row>
    <row r="221" spans="1:6" hidden="1" x14ac:dyDescent="0.3">
      <c r="A221" s="84">
        <v>43</v>
      </c>
      <c r="B221" s="84"/>
      <c r="C221" s="86" t="s">
        <v>30</v>
      </c>
      <c r="D221" s="87">
        <v>50000</v>
      </c>
      <c r="E221" s="86" t="s">
        <v>447</v>
      </c>
      <c r="F221" s="9">
        <v>2</v>
      </c>
    </row>
    <row r="222" spans="1:6" hidden="1" x14ac:dyDescent="0.3">
      <c r="A222" s="84">
        <v>44</v>
      </c>
      <c r="B222" s="89" t="s">
        <v>448</v>
      </c>
      <c r="C222" s="86" t="s">
        <v>449</v>
      </c>
      <c r="D222" s="87">
        <v>200000</v>
      </c>
      <c r="E222" s="86" t="s">
        <v>450</v>
      </c>
    </row>
    <row r="223" spans="1:6" hidden="1" x14ac:dyDescent="0.3">
      <c r="A223" s="84">
        <v>45</v>
      </c>
      <c r="B223" s="88" t="s">
        <v>451</v>
      </c>
      <c r="C223" s="86" t="s">
        <v>452</v>
      </c>
      <c r="D223" s="87">
        <v>192000</v>
      </c>
      <c r="E223" s="86" t="s">
        <v>453</v>
      </c>
    </row>
    <row r="224" spans="1:6" ht="22.5" hidden="1" x14ac:dyDescent="0.3">
      <c r="A224" s="84">
        <v>46</v>
      </c>
      <c r="B224" s="85"/>
      <c r="C224" s="86" t="s">
        <v>170</v>
      </c>
      <c r="D224" s="87">
        <v>10000</v>
      </c>
      <c r="E224" s="86" t="s">
        <v>454</v>
      </c>
    </row>
    <row r="225" spans="1:5" ht="22.5" hidden="1" x14ac:dyDescent="0.3">
      <c r="A225" s="84">
        <v>47</v>
      </c>
      <c r="B225" s="85"/>
      <c r="C225" s="86" t="s">
        <v>170</v>
      </c>
      <c r="D225" s="87">
        <v>20000</v>
      </c>
      <c r="E225" s="86" t="s">
        <v>455</v>
      </c>
    </row>
    <row r="226" spans="1:5" hidden="1" x14ac:dyDescent="0.3">
      <c r="A226" s="84">
        <v>48</v>
      </c>
      <c r="B226" s="85"/>
      <c r="C226" s="86" t="s">
        <v>32</v>
      </c>
      <c r="D226" s="87">
        <v>17010</v>
      </c>
      <c r="E226" s="86" t="s">
        <v>456</v>
      </c>
    </row>
    <row r="227" spans="1:5" hidden="1" x14ac:dyDescent="0.3">
      <c r="A227" s="84">
        <v>49</v>
      </c>
      <c r="B227" s="85"/>
      <c r="C227" s="86" t="s">
        <v>452</v>
      </c>
      <c r="D227" s="87">
        <v>20000</v>
      </c>
      <c r="E227" s="86" t="s">
        <v>457</v>
      </c>
    </row>
    <row r="228" spans="1:5" ht="22.5" hidden="1" x14ac:dyDescent="0.3">
      <c r="A228" s="84">
        <v>50</v>
      </c>
      <c r="B228" s="85"/>
      <c r="C228" s="86" t="s">
        <v>156</v>
      </c>
      <c r="D228" s="87">
        <v>380000</v>
      </c>
      <c r="E228" s="86" t="s">
        <v>458</v>
      </c>
    </row>
    <row r="229" spans="1:5" ht="22.5" hidden="1" x14ac:dyDescent="0.3">
      <c r="A229" s="84">
        <v>51</v>
      </c>
      <c r="B229" s="85"/>
      <c r="C229" s="86" t="s">
        <v>170</v>
      </c>
      <c r="D229" s="87">
        <v>10000</v>
      </c>
      <c r="E229" s="86" t="s">
        <v>459</v>
      </c>
    </row>
    <row r="230" spans="1:5" hidden="1" x14ac:dyDescent="0.3">
      <c r="A230" s="84">
        <v>52</v>
      </c>
      <c r="B230" s="85"/>
      <c r="C230" s="86" t="s">
        <v>30</v>
      </c>
      <c r="D230" s="87">
        <v>68300</v>
      </c>
      <c r="E230" s="86" t="s">
        <v>460</v>
      </c>
    </row>
    <row r="231" spans="1:5" hidden="1" x14ac:dyDescent="0.3">
      <c r="A231" s="84">
        <v>53</v>
      </c>
      <c r="B231" s="85"/>
      <c r="C231" s="86" t="s">
        <v>30</v>
      </c>
      <c r="D231" s="87">
        <v>22200</v>
      </c>
      <c r="E231" s="86" t="s">
        <v>461</v>
      </c>
    </row>
    <row r="232" spans="1:5" ht="22.5" hidden="1" x14ac:dyDescent="0.3">
      <c r="A232" s="84">
        <v>54</v>
      </c>
      <c r="B232" s="85"/>
      <c r="C232" s="86" t="s">
        <v>170</v>
      </c>
      <c r="D232" s="87">
        <v>20000</v>
      </c>
      <c r="E232" s="86" t="s">
        <v>462</v>
      </c>
    </row>
    <row r="233" spans="1:5" hidden="1" x14ac:dyDescent="0.3">
      <c r="A233" s="84">
        <v>55</v>
      </c>
      <c r="B233" s="85"/>
      <c r="C233" s="86" t="s">
        <v>452</v>
      </c>
      <c r="D233" s="87">
        <v>14300</v>
      </c>
      <c r="E233" s="86" t="s">
        <v>463</v>
      </c>
    </row>
    <row r="234" spans="1:5" hidden="1" x14ac:dyDescent="0.3">
      <c r="A234" s="84">
        <v>56</v>
      </c>
      <c r="B234" s="85"/>
      <c r="C234" s="86" t="s">
        <v>452</v>
      </c>
      <c r="D234" s="87">
        <v>40000</v>
      </c>
      <c r="E234" s="86" t="s">
        <v>464</v>
      </c>
    </row>
    <row r="235" spans="1:5" ht="22.5" hidden="1" x14ac:dyDescent="0.3">
      <c r="A235" s="84">
        <v>57</v>
      </c>
      <c r="B235" s="84"/>
      <c r="C235" s="86" t="s">
        <v>49</v>
      </c>
      <c r="D235" s="87">
        <v>726960</v>
      </c>
      <c r="E235" s="86" t="s">
        <v>465</v>
      </c>
    </row>
    <row r="236" spans="1:5" hidden="1" x14ac:dyDescent="0.3">
      <c r="A236" s="84">
        <v>58</v>
      </c>
      <c r="B236" s="88" t="s">
        <v>466</v>
      </c>
      <c r="C236" s="86" t="s">
        <v>36</v>
      </c>
      <c r="D236" s="87">
        <v>2500000</v>
      </c>
      <c r="E236" s="86" t="s">
        <v>467</v>
      </c>
    </row>
    <row r="237" spans="1:5" ht="22.5" hidden="1" x14ac:dyDescent="0.3">
      <c r="A237" s="84">
        <v>59</v>
      </c>
      <c r="B237" s="85"/>
      <c r="C237" s="86" t="s">
        <v>17</v>
      </c>
      <c r="D237" s="87">
        <v>200000</v>
      </c>
      <c r="E237" s="86" t="s">
        <v>468</v>
      </c>
    </row>
    <row r="238" spans="1:5" hidden="1" x14ac:dyDescent="0.3">
      <c r="A238" s="84">
        <v>60</v>
      </c>
      <c r="B238" s="84"/>
      <c r="C238" s="86" t="s">
        <v>17</v>
      </c>
      <c r="D238" s="87">
        <v>368000</v>
      </c>
      <c r="E238" s="86" t="s">
        <v>469</v>
      </c>
    </row>
    <row r="239" spans="1:5" hidden="1" x14ac:dyDescent="0.3">
      <c r="A239" s="84">
        <v>61</v>
      </c>
      <c r="B239" s="88" t="s">
        <v>470</v>
      </c>
      <c r="C239" s="86" t="s">
        <v>449</v>
      </c>
      <c r="D239" s="87">
        <v>19880</v>
      </c>
      <c r="E239" s="86" t="s">
        <v>471</v>
      </c>
    </row>
    <row r="240" spans="1:5" hidden="1" x14ac:dyDescent="0.3">
      <c r="A240" s="84">
        <v>62</v>
      </c>
      <c r="B240" s="85"/>
      <c r="C240" s="86" t="s">
        <v>449</v>
      </c>
      <c r="D240" s="87">
        <v>100000</v>
      </c>
      <c r="E240" s="86" t="s">
        <v>472</v>
      </c>
    </row>
    <row r="241" spans="1:5" hidden="1" x14ac:dyDescent="0.3">
      <c r="A241" s="84">
        <v>63</v>
      </c>
      <c r="B241" s="85"/>
      <c r="C241" s="86" t="s">
        <v>449</v>
      </c>
      <c r="D241" s="87">
        <v>99000</v>
      </c>
      <c r="E241" s="86" t="s">
        <v>473</v>
      </c>
    </row>
    <row r="242" spans="1:5" ht="22.5" hidden="1" x14ac:dyDescent="0.3">
      <c r="A242" s="84">
        <v>64</v>
      </c>
      <c r="B242" s="85"/>
      <c r="C242" s="86" t="s">
        <v>174</v>
      </c>
      <c r="D242" s="87">
        <v>15000000</v>
      </c>
      <c r="E242" s="86" t="s">
        <v>474</v>
      </c>
    </row>
    <row r="243" spans="1:5" hidden="1" x14ac:dyDescent="0.3">
      <c r="A243" s="84">
        <v>65</v>
      </c>
      <c r="B243" s="85"/>
      <c r="C243" s="86" t="s">
        <v>133</v>
      </c>
      <c r="D243" s="87">
        <v>150000</v>
      </c>
      <c r="E243" s="86" t="s">
        <v>475</v>
      </c>
    </row>
    <row r="244" spans="1:5" hidden="1" x14ac:dyDescent="0.3">
      <c r="A244" s="84">
        <v>66</v>
      </c>
      <c r="B244" s="85"/>
      <c r="C244" s="86" t="s">
        <v>449</v>
      </c>
      <c r="D244" s="87">
        <v>79850</v>
      </c>
      <c r="E244" s="86" t="s">
        <v>476</v>
      </c>
    </row>
    <row r="245" spans="1:5" ht="22.5" hidden="1" x14ac:dyDescent="0.3">
      <c r="A245" s="84">
        <v>67</v>
      </c>
      <c r="B245" s="85"/>
      <c r="C245" s="86" t="s">
        <v>173</v>
      </c>
      <c r="D245" s="87">
        <v>150000</v>
      </c>
      <c r="E245" s="86" t="s">
        <v>477</v>
      </c>
    </row>
    <row r="246" spans="1:5" hidden="1" x14ac:dyDescent="0.3">
      <c r="A246" s="84">
        <v>68</v>
      </c>
      <c r="B246" s="84"/>
      <c r="C246" s="86" t="s">
        <v>133</v>
      </c>
      <c r="D246" s="87">
        <v>200000</v>
      </c>
      <c r="E246" s="86" t="s">
        <v>478</v>
      </c>
    </row>
    <row r="247" spans="1:5" hidden="1" x14ac:dyDescent="0.3">
      <c r="A247" s="84">
        <v>69</v>
      </c>
      <c r="B247" s="89" t="s">
        <v>479</v>
      </c>
      <c r="C247" s="86" t="s">
        <v>17</v>
      </c>
      <c r="D247" s="87">
        <v>1620000</v>
      </c>
      <c r="E247" s="86" t="s">
        <v>480</v>
      </c>
    </row>
    <row r="248" spans="1:5" ht="22.5" hidden="1" x14ac:dyDescent="0.3">
      <c r="A248" s="84">
        <v>70</v>
      </c>
      <c r="B248" s="88" t="s">
        <v>481</v>
      </c>
      <c r="C248" s="86" t="s">
        <v>170</v>
      </c>
      <c r="D248" s="87">
        <v>20000</v>
      </c>
      <c r="E248" s="86" t="s">
        <v>482</v>
      </c>
    </row>
    <row r="249" spans="1:5" ht="22.5" hidden="1" x14ac:dyDescent="0.3">
      <c r="A249" s="84">
        <v>71</v>
      </c>
      <c r="B249" s="85"/>
      <c r="C249" s="86" t="s">
        <v>170</v>
      </c>
      <c r="D249" s="87">
        <v>10000</v>
      </c>
      <c r="E249" s="86" t="s">
        <v>483</v>
      </c>
    </row>
    <row r="250" spans="1:5" ht="22.5" hidden="1" x14ac:dyDescent="0.3">
      <c r="A250" s="84">
        <v>72</v>
      </c>
      <c r="B250" s="84"/>
      <c r="C250" s="86" t="s">
        <v>170</v>
      </c>
      <c r="D250" s="87">
        <v>10000</v>
      </c>
      <c r="E250" s="86" t="s">
        <v>484</v>
      </c>
    </row>
    <row r="251" spans="1:5" ht="22.5" hidden="1" x14ac:dyDescent="0.3">
      <c r="A251" s="84">
        <v>73</v>
      </c>
      <c r="B251" s="88" t="s">
        <v>485</v>
      </c>
      <c r="C251" s="86" t="s">
        <v>156</v>
      </c>
      <c r="D251" s="87">
        <v>380000</v>
      </c>
      <c r="E251" s="86" t="s">
        <v>486</v>
      </c>
    </row>
    <row r="252" spans="1:5" hidden="1" x14ac:dyDescent="0.3">
      <c r="A252" s="84">
        <v>74</v>
      </c>
      <c r="B252" s="85"/>
      <c r="C252" s="86" t="s">
        <v>252</v>
      </c>
      <c r="D252" s="87">
        <v>6000</v>
      </c>
      <c r="E252" s="86" t="s">
        <v>487</v>
      </c>
    </row>
    <row r="253" spans="1:5" ht="22.5" hidden="1" x14ac:dyDescent="0.3">
      <c r="A253" s="84">
        <v>75</v>
      </c>
      <c r="B253" s="85"/>
      <c r="C253" s="86" t="s">
        <v>32</v>
      </c>
      <c r="D253" s="87">
        <v>1000</v>
      </c>
      <c r="E253" s="86" t="s">
        <v>488</v>
      </c>
    </row>
    <row r="254" spans="1:5" hidden="1" x14ac:dyDescent="0.3">
      <c r="A254" s="84">
        <v>76</v>
      </c>
      <c r="B254" s="85"/>
      <c r="C254" s="86" t="s">
        <v>32</v>
      </c>
      <c r="D254" s="87">
        <v>15000</v>
      </c>
      <c r="E254" s="86" t="s">
        <v>489</v>
      </c>
    </row>
    <row r="255" spans="1:5" hidden="1" x14ac:dyDescent="0.3">
      <c r="A255" s="84">
        <v>77</v>
      </c>
      <c r="B255" s="85"/>
      <c r="C255" s="86" t="s">
        <v>30</v>
      </c>
      <c r="D255" s="87">
        <v>48700</v>
      </c>
      <c r="E255" s="86" t="s">
        <v>490</v>
      </c>
    </row>
    <row r="256" spans="1:5" hidden="1" x14ac:dyDescent="0.3">
      <c r="A256" s="84">
        <v>78</v>
      </c>
      <c r="B256" s="84"/>
      <c r="C256" s="86" t="s">
        <v>32</v>
      </c>
      <c r="D256" s="87">
        <v>20000</v>
      </c>
      <c r="E256" s="86" t="s">
        <v>491</v>
      </c>
    </row>
    <row r="257" spans="1:5" ht="22.5" hidden="1" x14ac:dyDescent="0.3">
      <c r="A257" s="84">
        <v>79</v>
      </c>
      <c r="B257" s="88" t="s">
        <v>492</v>
      </c>
      <c r="C257" s="86" t="s">
        <v>173</v>
      </c>
      <c r="D257" s="87">
        <v>4800</v>
      </c>
      <c r="E257" s="86" t="s">
        <v>493</v>
      </c>
    </row>
    <row r="258" spans="1:5" ht="22.5" hidden="1" x14ac:dyDescent="0.3">
      <c r="A258" s="84">
        <v>80</v>
      </c>
      <c r="B258" s="85"/>
      <c r="C258" s="86" t="s">
        <v>173</v>
      </c>
      <c r="D258" s="87">
        <v>14000</v>
      </c>
      <c r="E258" s="86" t="s">
        <v>493</v>
      </c>
    </row>
    <row r="259" spans="1:5" hidden="1" x14ac:dyDescent="0.3">
      <c r="A259" s="84">
        <v>81</v>
      </c>
      <c r="B259" s="84"/>
      <c r="C259" s="86" t="s">
        <v>30</v>
      </c>
      <c r="D259" s="87">
        <v>74700</v>
      </c>
      <c r="E259" s="86" t="s">
        <v>494</v>
      </c>
    </row>
    <row r="260" spans="1:5" ht="22.5" hidden="1" x14ac:dyDescent="0.3">
      <c r="A260" s="84">
        <v>82</v>
      </c>
      <c r="B260" s="88" t="s">
        <v>495</v>
      </c>
      <c r="C260" s="86" t="s">
        <v>43</v>
      </c>
      <c r="D260" s="87">
        <v>910000</v>
      </c>
      <c r="E260" s="86" t="s">
        <v>496</v>
      </c>
    </row>
    <row r="261" spans="1:5" hidden="1" x14ac:dyDescent="0.3">
      <c r="A261" s="84">
        <v>83</v>
      </c>
      <c r="B261" s="85"/>
      <c r="C261" s="86" t="s">
        <v>144</v>
      </c>
      <c r="D261" s="87">
        <v>850000</v>
      </c>
      <c r="E261" s="86" t="s">
        <v>497</v>
      </c>
    </row>
    <row r="262" spans="1:5" hidden="1" x14ac:dyDescent="0.3">
      <c r="A262" s="84">
        <v>84</v>
      </c>
      <c r="B262" s="85"/>
      <c r="C262" s="86" t="s">
        <v>30</v>
      </c>
      <c r="D262" s="87">
        <v>50000</v>
      </c>
      <c r="E262" s="86" t="s">
        <v>498</v>
      </c>
    </row>
    <row r="263" spans="1:5" hidden="1" x14ac:dyDescent="0.3">
      <c r="A263" s="84">
        <v>85</v>
      </c>
      <c r="B263" s="84"/>
      <c r="C263" s="86" t="s">
        <v>144</v>
      </c>
      <c r="D263" s="87">
        <v>473280</v>
      </c>
      <c r="E263" s="86" t="s">
        <v>499</v>
      </c>
    </row>
    <row r="264" spans="1:5" ht="22.5" hidden="1" x14ac:dyDescent="0.3">
      <c r="A264" s="84">
        <v>86</v>
      </c>
      <c r="B264" s="88" t="s">
        <v>500</v>
      </c>
      <c r="C264" s="86" t="s">
        <v>49</v>
      </c>
      <c r="D264" s="87">
        <v>641600</v>
      </c>
      <c r="E264" s="86" t="s">
        <v>501</v>
      </c>
    </row>
    <row r="265" spans="1:5" hidden="1" x14ac:dyDescent="0.3">
      <c r="A265" s="84">
        <v>87</v>
      </c>
      <c r="B265" s="85"/>
      <c r="C265" s="86" t="s">
        <v>144</v>
      </c>
      <c r="D265" s="87">
        <v>69980</v>
      </c>
      <c r="E265" s="86" t="s">
        <v>502</v>
      </c>
    </row>
    <row r="266" spans="1:5" hidden="1" x14ac:dyDescent="0.3">
      <c r="A266" s="84">
        <v>88</v>
      </c>
      <c r="B266" s="84"/>
      <c r="C266" s="86" t="s">
        <v>34</v>
      </c>
      <c r="D266" s="87">
        <v>300000</v>
      </c>
      <c r="E266" s="86" t="s">
        <v>503</v>
      </c>
    </row>
    <row r="267" spans="1:5" hidden="1" x14ac:dyDescent="0.3">
      <c r="A267" s="84">
        <v>89</v>
      </c>
      <c r="B267" s="88" t="s">
        <v>504</v>
      </c>
      <c r="C267" s="86" t="s">
        <v>30</v>
      </c>
      <c r="D267" s="87">
        <v>14000</v>
      </c>
      <c r="E267" s="86" t="s">
        <v>505</v>
      </c>
    </row>
    <row r="268" spans="1:5" hidden="1" x14ac:dyDescent="0.3">
      <c r="A268" s="84">
        <v>90</v>
      </c>
      <c r="B268" s="85"/>
      <c r="C268" s="86" t="s">
        <v>17</v>
      </c>
      <c r="D268" s="87">
        <v>388000</v>
      </c>
      <c r="E268" s="86" t="s">
        <v>506</v>
      </c>
    </row>
    <row r="269" spans="1:5" ht="22.5" hidden="1" x14ac:dyDescent="0.3">
      <c r="A269" s="84">
        <v>91</v>
      </c>
      <c r="B269" s="85"/>
      <c r="C269" s="86" t="s">
        <v>173</v>
      </c>
      <c r="D269" s="87">
        <v>100000</v>
      </c>
      <c r="E269" s="86" t="s">
        <v>507</v>
      </c>
    </row>
    <row r="270" spans="1:5" hidden="1" x14ac:dyDescent="0.3">
      <c r="A270" s="84">
        <v>92</v>
      </c>
      <c r="B270" s="85"/>
      <c r="C270" s="86" t="s">
        <v>176</v>
      </c>
      <c r="D270" s="87">
        <v>28400</v>
      </c>
      <c r="E270" s="86" t="s">
        <v>93</v>
      </c>
    </row>
    <row r="271" spans="1:5" ht="22.5" hidden="1" x14ac:dyDescent="0.3">
      <c r="A271" s="84">
        <v>93</v>
      </c>
      <c r="B271" s="85"/>
      <c r="C271" s="86" t="s">
        <v>17</v>
      </c>
      <c r="D271" s="87">
        <v>200000</v>
      </c>
      <c r="E271" s="86" t="s">
        <v>508</v>
      </c>
    </row>
    <row r="272" spans="1:5" hidden="1" x14ac:dyDescent="0.3">
      <c r="A272" s="84">
        <v>94</v>
      </c>
      <c r="B272" s="85"/>
      <c r="C272" s="86" t="s">
        <v>30</v>
      </c>
      <c r="D272" s="87">
        <v>57300</v>
      </c>
      <c r="E272" s="86" t="s">
        <v>494</v>
      </c>
    </row>
    <row r="273" spans="1:5" hidden="1" x14ac:dyDescent="0.3">
      <c r="A273" s="84">
        <v>95</v>
      </c>
      <c r="B273" s="85"/>
      <c r="C273" s="86" t="s">
        <v>30</v>
      </c>
      <c r="D273" s="87">
        <v>15000</v>
      </c>
      <c r="E273" s="86" t="s">
        <v>509</v>
      </c>
    </row>
    <row r="274" spans="1:5" hidden="1" x14ac:dyDescent="0.3">
      <c r="A274" s="84">
        <v>96</v>
      </c>
      <c r="B274" s="85"/>
      <c r="C274" s="86" t="s">
        <v>30</v>
      </c>
      <c r="D274" s="87">
        <v>980</v>
      </c>
      <c r="E274" s="86" t="s">
        <v>510</v>
      </c>
    </row>
    <row r="275" spans="1:5" hidden="1" x14ac:dyDescent="0.3">
      <c r="A275" s="84">
        <v>97</v>
      </c>
      <c r="B275" s="85"/>
      <c r="C275" s="86" t="s">
        <v>30</v>
      </c>
      <c r="D275" s="87">
        <v>30000</v>
      </c>
      <c r="E275" s="86" t="s">
        <v>511</v>
      </c>
    </row>
    <row r="276" spans="1:5" hidden="1" x14ac:dyDescent="0.3">
      <c r="A276" s="84">
        <v>98</v>
      </c>
      <c r="B276" s="84"/>
      <c r="C276" s="86" t="s">
        <v>30</v>
      </c>
      <c r="D276" s="87">
        <v>3500</v>
      </c>
      <c r="E276" s="86" t="s">
        <v>512</v>
      </c>
    </row>
    <row r="277" spans="1:5" hidden="1" x14ac:dyDescent="0.3">
      <c r="A277" s="84">
        <v>99</v>
      </c>
      <c r="B277" s="88" t="s">
        <v>513</v>
      </c>
      <c r="C277" s="86" t="s">
        <v>176</v>
      </c>
      <c r="D277" s="87">
        <v>23700</v>
      </c>
      <c r="E277" s="86" t="s">
        <v>514</v>
      </c>
    </row>
    <row r="278" spans="1:5" hidden="1" x14ac:dyDescent="0.3">
      <c r="A278" s="84">
        <v>100</v>
      </c>
      <c r="B278" s="85"/>
      <c r="C278" s="86" t="s">
        <v>144</v>
      </c>
      <c r="D278" s="87">
        <v>26260</v>
      </c>
      <c r="E278" s="86" t="s">
        <v>515</v>
      </c>
    </row>
    <row r="279" spans="1:5" hidden="1" x14ac:dyDescent="0.3">
      <c r="A279" s="84">
        <v>101</v>
      </c>
      <c r="B279" s="85"/>
      <c r="C279" s="86" t="s">
        <v>144</v>
      </c>
      <c r="D279" s="87">
        <v>9340</v>
      </c>
      <c r="E279" s="86" t="s">
        <v>516</v>
      </c>
    </row>
    <row r="280" spans="1:5" hidden="1" x14ac:dyDescent="0.3">
      <c r="A280" s="84">
        <v>102</v>
      </c>
      <c r="B280" s="85"/>
      <c r="C280" s="86" t="s">
        <v>452</v>
      </c>
      <c r="D280" s="87">
        <v>3200</v>
      </c>
      <c r="E280" s="86" t="s">
        <v>517</v>
      </c>
    </row>
    <row r="281" spans="1:5" hidden="1" x14ac:dyDescent="0.3">
      <c r="A281" s="84">
        <v>103</v>
      </c>
      <c r="B281" s="85"/>
      <c r="C281" s="86" t="s">
        <v>452</v>
      </c>
      <c r="D281" s="87">
        <v>10500</v>
      </c>
      <c r="E281" s="86" t="s">
        <v>518</v>
      </c>
    </row>
    <row r="282" spans="1:5" hidden="1" x14ac:dyDescent="0.3">
      <c r="A282" s="84">
        <v>104</v>
      </c>
      <c r="B282" s="85"/>
      <c r="C282" s="86" t="s">
        <v>452</v>
      </c>
      <c r="D282" s="87">
        <v>69000</v>
      </c>
      <c r="E282" s="86" t="s">
        <v>519</v>
      </c>
    </row>
    <row r="283" spans="1:5" hidden="1" x14ac:dyDescent="0.3">
      <c r="A283" s="84">
        <v>105</v>
      </c>
      <c r="B283" s="85"/>
      <c r="C283" s="86" t="s">
        <v>452</v>
      </c>
      <c r="D283" s="87">
        <v>34000</v>
      </c>
      <c r="E283" s="86" t="s">
        <v>520</v>
      </c>
    </row>
    <row r="284" spans="1:5" hidden="1" x14ac:dyDescent="0.3">
      <c r="A284" s="84">
        <v>106</v>
      </c>
      <c r="B284" s="85"/>
      <c r="C284" s="86" t="s">
        <v>452</v>
      </c>
      <c r="D284" s="87">
        <v>38000</v>
      </c>
      <c r="E284" s="86" t="s">
        <v>521</v>
      </c>
    </row>
    <row r="285" spans="1:5" hidden="1" x14ac:dyDescent="0.3">
      <c r="A285" s="84">
        <v>107</v>
      </c>
      <c r="B285" s="85"/>
      <c r="C285" s="86" t="s">
        <v>452</v>
      </c>
      <c r="D285" s="87">
        <v>40000</v>
      </c>
      <c r="E285" s="86" t="s">
        <v>521</v>
      </c>
    </row>
    <row r="286" spans="1:5" hidden="1" x14ac:dyDescent="0.3">
      <c r="A286" s="84">
        <v>108</v>
      </c>
      <c r="B286" s="85"/>
      <c r="C286" s="86" t="s">
        <v>452</v>
      </c>
      <c r="D286" s="87">
        <v>15280</v>
      </c>
      <c r="E286" s="86" t="s">
        <v>522</v>
      </c>
    </row>
    <row r="287" spans="1:5" hidden="1" x14ac:dyDescent="0.3">
      <c r="A287" s="84">
        <v>109</v>
      </c>
      <c r="B287" s="85"/>
      <c r="C287" s="86" t="s">
        <v>452</v>
      </c>
      <c r="D287" s="87">
        <v>87000</v>
      </c>
      <c r="E287" s="86" t="s">
        <v>523</v>
      </c>
    </row>
    <row r="288" spans="1:5" hidden="1" x14ac:dyDescent="0.3">
      <c r="A288" s="84">
        <v>110</v>
      </c>
      <c r="B288" s="85"/>
      <c r="C288" s="86" t="s">
        <v>452</v>
      </c>
      <c r="D288" s="87">
        <v>50100</v>
      </c>
      <c r="E288" s="86" t="s">
        <v>524</v>
      </c>
    </row>
    <row r="289" spans="1:5" hidden="1" x14ac:dyDescent="0.3">
      <c r="A289" s="84">
        <v>111</v>
      </c>
      <c r="B289" s="85"/>
      <c r="C289" s="86" t="s">
        <v>133</v>
      </c>
      <c r="D289" s="87">
        <v>150000</v>
      </c>
      <c r="E289" s="86" t="s">
        <v>525</v>
      </c>
    </row>
    <row r="290" spans="1:5" hidden="1" x14ac:dyDescent="0.3">
      <c r="A290" s="84">
        <v>112</v>
      </c>
      <c r="B290" s="84"/>
      <c r="C290" s="86" t="s">
        <v>133</v>
      </c>
      <c r="D290" s="87">
        <v>200000</v>
      </c>
      <c r="E290" s="86" t="s">
        <v>526</v>
      </c>
    </row>
    <row r="291" spans="1:5" ht="22.5" hidden="1" x14ac:dyDescent="0.3">
      <c r="A291" s="84">
        <v>113</v>
      </c>
      <c r="B291" s="88" t="s">
        <v>527</v>
      </c>
      <c r="C291" s="86" t="s">
        <v>43</v>
      </c>
      <c r="D291" s="87">
        <v>18600</v>
      </c>
      <c r="E291" s="86" t="s">
        <v>528</v>
      </c>
    </row>
    <row r="292" spans="1:5" ht="22.5" hidden="1" x14ac:dyDescent="0.3">
      <c r="A292" s="84">
        <v>114</v>
      </c>
      <c r="B292" s="84"/>
      <c r="C292" s="86" t="s">
        <v>43</v>
      </c>
      <c r="D292" s="87">
        <v>38000</v>
      </c>
      <c r="E292" s="86" t="s">
        <v>529</v>
      </c>
    </row>
    <row r="293" spans="1:5" hidden="1" x14ac:dyDescent="0.3">
      <c r="A293" s="84">
        <v>115</v>
      </c>
      <c r="B293" s="88" t="s">
        <v>530</v>
      </c>
      <c r="C293" s="86" t="s">
        <v>17</v>
      </c>
      <c r="D293" s="87">
        <v>1570000</v>
      </c>
      <c r="E293" s="86" t="s">
        <v>531</v>
      </c>
    </row>
    <row r="294" spans="1:5" hidden="1" x14ac:dyDescent="0.3">
      <c r="A294" s="84">
        <v>116</v>
      </c>
      <c r="B294" s="85"/>
      <c r="C294" s="86" t="s">
        <v>176</v>
      </c>
      <c r="D294" s="87">
        <v>27900</v>
      </c>
      <c r="E294" s="86" t="s">
        <v>532</v>
      </c>
    </row>
    <row r="295" spans="1:5" hidden="1" x14ac:dyDescent="0.3">
      <c r="A295" s="84">
        <v>117</v>
      </c>
      <c r="B295" s="85"/>
      <c r="C295" s="86" t="s">
        <v>176</v>
      </c>
      <c r="D295" s="87">
        <v>122200</v>
      </c>
      <c r="E295" s="86" t="s">
        <v>533</v>
      </c>
    </row>
    <row r="296" spans="1:5" hidden="1" x14ac:dyDescent="0.3">
      <c r="A296" s="84">
        <v>118</v>
      </c>
      <c r="B296" s="85"/>
      <c r="C296" s="86" t="s">
        <v>176</v>
      </c>
      <c r="D296" s="87">
        <v>62400</v>
      </c>
      <c r="E296" s="86" t="s">
        <v>534</v>
      </c>
    </row>
    <row r="297" spans="1:5" hidden="1" x14ac:dyDescent="0.3">
      <c r="A297" s="84">
        <v>119</v>
      </c>
      <c r="B297" s="85"/>
      <c r="C297" s="86" t="s">
        <v>176</v>
      </c>
      <c r="D297" s="87">
        <v>9000</v>
      </c>
      <c r="E297" s="86" t="s">
        <v>535</v>
      </c>
    </row>
    <row r="298" spans="1:5" hidden="1" x14ac:dyDescent="0.3">
      <c r="A298" s="84">
        <v>120</v>
      </c>
      <c r="B298" s="85"/>
      <c r="C298" s="86" t="s">
        <v>176</v>
      </c>
      <c r="D298" s="87">
        <v>19000</v>
      </c>
      <c r="E298" s="86" t="s">
        <v>536</v>
      </c>
    </row>
    <row r="299" spans="1:5" hidden="1" x14ac:dyDescent="0.3">
      <c r="A299" s="84">
        <v>121</v>
      </c>
      <c r="B299" s="85"/>
      <c r="C299" s="86" t="s">
        <v>176</v>
      </c>
      <c r="D299" s="87">
        <v>150000</v>
      </c>
      <c r="E299" s="86" t="s">
        <v>537</v>
      </c>
    </row>
    <row r="300" spans="1:5" ht="22.5" hidden="1" x14ac:dyDescent="0.3">
      <c r="A300" s="84">
        <v>122</v>
      </c>
      <c r="B300" s="85"/>
      <c r="C300" s="86" t="s">
        <v>170</v>
      </c>
      <c r="D300" s="87">
        <v>15000</v>
      </c>
      <c r="E300" s="86" t="s">
        <v>538</v>
      </c>
    </row>
    <row r="301" spans="1:5" ht="22.5" hidden="1" x14ac:dyDescent="0.3">
      <c r="A301" s="84">
        <v>123</v>
      </c>
      <c r="B301" s="85"/>
      <c r="C301" s="86" t="s">
        <v>170</v>
      </c>
      <c r="D301" s="87">
        <v>10000</v>
      </c>
      <c r="E301" s="86" t="s">
        <v>539</v>
      </c>
    </row>
    <row r="302" spans="1:5" ht="22.5" hidden="1" x14ac:dyDescent="0.3">
      <c r="A302" s="84">
        <v>124</v>
      </c>
      <c r="B302" s="84"/>
      <c r="C302" s="86" t="s">
        <v>170</v>
      </c>
      <c r="D302" s="87">
        <v>10000</v>
      </c>
      <c r="E302" s="86" t="s">
        <v>540</v>
      </c>
    </row>
    <row r="303" spans="1:5" hidden="1" x14ac:dyDescent="0.3">
      <c r="A303" s="84">
        <v>125</v>
      </c>
      <c r="B303" s="88" t="s">
        <v>541</v>
      </c>
      <c r="C303" s="86" t="s">
        <v>30</v>
      </c>
      <c r="D303" s="87">
        <v>49450</v>
      </c>
      <c r="E303" s="86" t="s">
        <v>542</v>
      </c>
    </row>
    <row r="304" spans="1:5" hidden="1" x14ac:dyDescent="0.3">
      <c r="A304" s="84">
        <v>126</v>
      </c>
      <c r="B304" s="85"/>
      <c r="C304" s="86" t="s">
        <v>30</v>
      </c>
      <c r="D304" s="87">
        <v>30000</v>
      </c>
      <c r="E304" s="86" t="s">
        <v>543</v>
      </c>
    </row>
    <row r="305" spans="1:5" hidden="1" x14ac:dyDescent="0.3">
      <c r="A305" s="84">
        <v>127</v>
      </c>
      <c r="B305" s="85"/>
      <c r="C305" s="86" t="s">
        <v>30</v>
      </c>
      <c r="D305" s="87">
        <v>33500</v>
      </c>
      <c r="E305" s="86" t="s">
        <v>544</v>
      </c>
    </row>
    <row r="306" spans="1:5" hidden="1" x14ac:dyDescent="0.3">
      <c r="A306" s="84">
        <v>128</v>
      </c>
      <c r="B306" s="85"/>
      <c r="C306" s="86" t="s">
        <v>545</v>
      </c>
      <c r="D306" s="87">
        <v>120000</v>
      </c>
      <c r="E306" s="86" t="s">
        <v>546</v>
      </c>
    </row>
    <row r="307" spans="1:5" hidden="1" x14ac:dyDescent="0.3">
      <c r="A307" s="84">
        <v>129</v>
      </c>
      <c r="B307" s="84"/>
      <c r="C307" s="86" t="s">
        <v>32</v>
      </c>
      <c r="D307" s="87">
        <v>10000</v>
      </c>
      <c r="E307" s="86" t="s">
        <v>547</v>
      </c>
    </row>
    <row r="308" spans="1:5" ht="22.5" hidden="1" x14ac:dyDescent="0.3">
      <c r="A308" s="84">
        <v>130</v>
      </c>
      <c r="B308" s="88" t="s">
        <v>548</v>
      </c>
      <c r="C308" s="86" t="s">
        <v>43</v>
      </c>
      <c r="D308" s="87">
        <v>18000</v>
      </c>
      <c r="E308" s="86" t="s">
        <v>549</v>
      </c>
    </row>
    <row r="309" spans="1:5" ht="22.5" hidden="1" x14ac:dyDescent="0.3">
      <c r="A309" s="84">
        <v>131</v>
      </c>
      <c r="B309" s="85"/>
      <c r="C309" s="86" t="s">
        <v>43</v>
      </c>
      <c r="D309" s="87">
        <v>4400</v>
      </c>
      <c r="E309" s="86" t="s">
        <v>327</v>
      </c>
    </row>
    <row r="310" spans="1:5" ht="22.5" hidden="1" x14ac:dyDescent="0.3">
      <c r="A310" s="84">
        <v>132</v>
      </c>
      <c r="B310" s="85"/>
      <c r="C310" s="86" t="s">
        <v>43</v>
      </c>
      <c r="D310" s="87">
        <v>13850</v>
      </c>
      <c r="E310" s="86" t="s">
        <v>550</v>
      </c>
    </row>
    <row r="311" spans="1:5" ht="22.5" hidden="1" x14ac:dyDescent="0.3">
      <c r="A311" s="84">
        <v>133</v>
      </c>
      <c r="B311" s="85"/>
      <c r="C311" s="86" t="s">
        <v>43</v>
      </c>
      <c r="D311" s="87">
        <v>50000</v>
      </c>
      <c r="E311" s="86" t="s">
        <v>551</v>
      </c>
    </row>
    <row r="312" spans="1:5" ht="22.5" hidden="1" x14ac:dyDescent="0.3">
      <c r="A312" s="84">
        <v>134</v>
      </c>
      <c r="B312" s="85"/>
      <c r="C312" s="86" t="s">
        <v>43</v>
      </c>
      <c r="D312" s="87">
        <v>7500</v>
      </c>
      <c r="E312" s="86" t="s">
        <v>326</v>
      </c>
    </row>
    <row r="313" spans="1:5" ht="22.5" hidden="1" x14ac:dyDescent="0.3">
      <c r="A313" s="84">
        <v>135</v>
      </c>
      <c r="B313" s="84"/>
      <c r="C313" s="86" t="s">
        <v>43</v>
      </c>
      <c r="D313" s="87">
        <v>15700</v>
      </c>
      <c r="E313" s="86" t="s">
        <v>326</v>
      </c>
    </row>
    <row r="314" spans="1:5" ht="22.5" hidden="1" x14ac:dyDescent="0.3">
      <c r="A314" s="84">
        <v>136</v>
      </c>
      <c r="B314" s="88" t="s">
        <v>552</v>
      </c>
      <c r="C314" s="86" t="s">
        <v>43</v>
      </c>
      <c r="D314" s="87">
        <v>10400</v>
      </c>
      <c r="E314" s="86" t="s">
        <v>553</v>
      </c>
    </row>
    <row r="315" spans="1:5" ht="22.5" hidden="1" x14ac:dyDescent="0.3">
      <c r="A315" s="84">
        <v>137</v>
      </c>
      <c r="B315" s="84"/>
      <c r="C315" s="86" t="s">
        <v>43</v>
      </c>
      <c r="D315" s="87">
        <v>56000</v>
      </c>
      <c r="E315" s="86" t="s">
        <v>554</v>
      </c>
    </row>
    <row r="316" spans="1:5" hidden="1" x14ac:dyDescent="0.3">
      <c r="A316" s="84">
        <v>138</v>
      </c>
      <c r="B316" s="88" t="s">
        <v>555</v>
      </c>
      <c r="C316" s="86" t="s">
        <v>32</v>
      </c>
      <c r="D316" s="87">
        <v>16000</v>
      </c>
      <c r="E316" s="86" t="s">
        <v>556</v>
      </c>
    </row>
    <row r="317" spans="1:5" hidden="1" x14ac:dyDescent="0.3">
      <c r="A317" s="84">
        <v>139</v>
      </c>
      <c r="B317" s="85"/>
      <c r="C317" s="86" t="s">
        <v>32</v>
      </c>
      <c r="D317" s="87">
        <v>54000</v>
      </c>
      <c r="E317" s="86" t="s">
        <v>557</v>
      </c>
    </row>
    <row r="318" spans="1:5" hidden="1" x14ac:dyDescent="0.3">
      <c r="A318" s="84">
        <v>140</v>
      </c>
      <c r="B318" s="85"/>
      <c r="C318" s="86" t="s">
        <v>32</v>
      </c>
      <c r="D318" s="87">
        <v>16470</v>
      </c>
      <c r="E318" s="86" t="s">
        <v>558</v>
      </c>
    </row>
    <row r="319" spans="1:5" hidden="1" x14ac:dyDescent="0.3">
      <c r="A319" s="84">
        <v>141</v>
      </c>
      <c r="B319" s="84"/>
      <c r="C319" s="86" t="s">
        <v>32</v>
      </c>
      <c r="D319" s="87">
        <v>17000</v>
      </c>
      <c r="E319" s="86" t="s">
        <v>556</v>
      </c>
    </row>
    <row r="320" spans="1:5" ht="22.5" hidden="1" x14ac:dyDescent="0.3">
      <c r="A320" s="84">
        <v>142</v>
      </c>
      <c r="B320" s="88" t="s">
        <v>559</v>
      </c>
      <c r="C320" s="86" t="s">
        <v>43</v>
      </c>
      <c r="D320" s="87">
        <v>17500</v>
      </c>
      <c r="E320" s="86" t="s">
        <v>326</v>
      </c>
    </row>
    <row r="321" spans="1:6" ht="22.5" hidden="1" x14ac:dyDescent="0.3">
      <c r="A321" s="84">
        <v>143</v>
      </c>
      <c r="B321" s="85"/>
      <c r="C321" s="86" t="s">
        <v>43</v>
      </c>
      <c r="D321" s="87">
        <v>2100000</v>
      </c>
      <c r="E321" s="86" t="s">
        <v>560</v>
      </c>
    </row>
    <row r="322" spans="1:6" ht="22.5" hidden="1" x14ac:dyDescent="0.3">
      <c r="A322" s="84">
        <v>144</v>
      </c>
      <c r="B322" s="85"/>
      <c r="C322" s="86" t="s">
        <v>43</v>
      </c>
      <c r="D322" s="87">
        <v>8600</v>
      </c>
      <c r="E322" s="86" t="s">
        <v>327</v>
      </c>
    </row>
    <row r="323" spans="1:6" ht="22.5" hidden="1" x14ac:dyDescent="0.3">
      <c r="A323" s="84">
        <v>145</v>
      </c>
      <c r="B323" s="85"/>
      <c r="C323" s="86" t="s">
        <v>43</v>
      </c>
      <c r="D323" s="87">
        <v>61000</v>
      </c>
      <c r="E323" s="86" t="s">
        <v>328</v>
      </c>
    </row>
    <row r="324" spans="1:6" ht="22.5" hidden="1" x14ac:dyDescent="0.3">
      <c r="A324" s="84">
        <v>146</v>
      </c>
      <c r="B324" s="85"/>
      <c r="C324" s="86" t="s">
        <v>43</v>
      </c>
      <c r="D324" s="87">
        <v>35000</v>
      </c>
      <c r="E324" s="86" t="s">
        <v>561</v>
      </c>
    </row>
    <row r="325" spans="1:6" hidden="1" x14ac:dyDescent="0.3">
      <c r="A325" s="84">
        <v>147</v>
      </c>
      <c r="B325" s="84"/>
      <c r="C325" s="86" t="s">
        <v>30</v>
      </c>
      <c r="D325" s="87">
        <v>50000</v>
      </c>
      <c r="E325" s="86" t="s">
        <v>562</v>
      </c>
    </row>
    <row r="326" spans="1:6" ht="22.5" hidden="1" x14ac:dyDescent="0.3">
      <c r="A326" s="84">
        <v>148</v>
      </c>
      <c r="B326" s="89" t="s">
        <v>563</v>
      </c>
      <c r="C326" s="86" t="s">
        <v>43</v>
      </c>
      <c r="D326" s="87">
        <v>25900</v>
      </c>
      <c r="E326" s="86" t="s">
        <v>326</v>
      </c>
    </row>
    <row r="327" spans="1:6" ht="22.5" hidden="1" x14ac:dyDescent="0.3">
      <c r="A327" s="84">
        <v>149</v>
      </c>
      <c r="B327" s="88" t="s">
        <v>564</v>
      </c>
      <c r="C327" s="86" t="s">
        <v>43</v>
      </c>
      <c r="D327" s="87">
        <v>90000</v>
      </c>
      <c r="E327" s="86" t="s">
        <v>565</v>
      </c>
    </row>
    <row r="328" spans="1:6" ht="22.5" hidden="1" x14ac:dyDescent="0.3">
      <c r="A328" s="84">
        <v>150</v>
      </c>
      <c r="B328" s="85"/>
      <c r="C328" s="86" t="s">
        <v>43</v>
      </c>
      <c r="D328" s="87">
        <v>150000</v>
      </c>
      <c r="E328" s="86" t="s">
        <v>566</v>
      </c>
    </row>
    <row r="329" spans="1:6" ht="22.5" hidden="1" x14ac:dyDescent="0.3">
      <c r="A329" s="84">
        <v>151</v>
      </c>
      <c r="B329" s="84"/>
      <c r="C329" s="86" t="s">
        <v>49</v>
      </c>
      <c r="D329" s="87">
        <v>638780</v>
      </c>
      <c r="E329" s="86" t="s">
        <v>567</v>
      </c>
    </row>
    <row r="330" spans="1:6" ht="22.5" x14ac:dyDescent="0.3">
      <c r="A330" s="84">
        <v>152</v>
      </c>
      <c r="B330" s="89" t="s">
        <v>312</v>
      </c>
      <c r="C330" s="86" t="s">
        <v>43</v>
      </c>
      <c r="D330" s="87">
        <v>35000</v>
      </c>
      <c r="E330" s="86" t="s">
        <v>313</v>
      </c>
      <c r="F330" s="9">
        <v>1</v>
      </c>
    </row>
    <row r="331" spans="1:6" ht="22.5" x14ac:dyDescent="0.3">
      <c r="A331" s="84">
        <v>153</v>
      </c>
      <c r="B331" s="88" t="s">
        <v>314</v>
      </c>
      <c r="C331" s="86" t="s">
        <v>156</v>
      </c>
      <c r="D331" s="87">
        <v>166350</v>
      </c>
      <c r="E331" s="86" t="s">
        <v>315</v>
      </c>
      <c r="F331" s="9">
        <v>1</v>
      </c>
    </row>
    <row r="332" spans="1:6" ht="22.5" x14ac:dyDescent="0.3">
      <c r="A332" s="84">
        <v>154</v>
      </c>
      <c r="B332" s="88" t="s">
        <v>314</v>
      </c>
      <c r="C332" s="86" t="s">
        <v>170</v>
      </c>
      <c r="D332" s="87">
        <v>63510</v>
      </c>
      <c r="E332" s="86" t="s">
        <v>316</v>
      </c>
      <c r="F332" s="9">
        <v>1</v>
      </c>
    </row>
    <row r="333" spans="1:6" ht="22.5" x14ac:dyDescent="0.3">
      <c r="A333" s="84">
        <v>155</v>
      </c>
      <c r="B333" s="88" t="s">
        <v>317</v>
      </c>
      <c r="C333" s="86" t="s">
        <v>173</v>
      </c>
      <c r="D333" s="87">
        <v>150000</v>
      </c>
      <c r="E333" s="86" t="s">
        <v>319</v>
      </c>
      <c r="F333" s="9">
        <v>2</v>
      </c>
    </row>
    <row r="334" spans="1:6" ht="22.5" x14ac:dyDescent="0.3">
      <c r="A334" s="84">
        <v>156</v>
      </c>
      <c r="B334" s="88" t="s">
        <v>317</v>
      </c>
      <c r="C334" s="86" t="s">
        <v>170</v>
      </c>
      <c r="D334" s="87">
        <v>46240</v>
      </c>
      <c r="E334" s="86" t="s">
        <v>318</v>
      </c>
      <c r="F334" s="9">
        <v>1</v>
      </c>
    </row>
    <row r="335" spans="1:6" ht="22.5" x14ac:dyDescent="0.3">
      <c r="A335" s="84">
        <v>157</v>
      </c>
      <c r="B335" s="88" t="s">
        <v>320</v>
      </c>
      <c r="C335" s="86" t="s">
        <v>170</v>
      </c>
      <c r="D335" s="87">
        <v>302500</v>
      </c>
      <c r="E335" s="86" t="s">
        <v>321</v>
      </c>
      <c r="F335" s="9">
        <v>1</v>
      </c>
    </row>
    <row r="336" spans="1:6" ht="22.5" x14ac:dyDescent="0.3">
      <c r="A336" s="84">
        <v>158</v>
      </c>
      <c r="B336" s="88" t="s">
        <v>320</v>
      </c>
      <c r="C336" s="86" t="s">
        <v>170</v>
      </c>
      <c r="D336" s="87">
        <v>235000</v>
      </c>
      <c r="E336" s="86" t="s">
        <v>322</v>
      </c>
      <c r="F336" s="9">
        <v>1</v>
      </c>
    </row>
    <row r="337" spans="1:6" x14ac:dyDescent="0.3">
      <c r="A337" s="84">
        <v>159</v>
      </c>
      <c r="B337" s="88" t="s">
        <v>320</v>
      </c>
      <c r="C337" s="86" t="s">
        <v>17</v>
      </c>
      <c r="D337" s="87">
        <v>200000</v>
      </c>
      <c r="E337" s="86" t="s">
        <v>323</v>
      </c>
      <c r="F337" s="9">
        <v>1</v>
      </c>
    </row>
    <row r="338" spans="1:6" x14ac:dyDescent="0.3">
      <c r="A338" s="84">
        <v>160</v>
      </c>
      <c r="B338" s="88" t="s">
        <v>320</v>
      </c>
      <c r="C338" s="86" t="s">
        <v>17</v>
      </c>
      <c r="D338" s="87">
        <v>383000</v>
      </c>
      <c r="E338" s="86" t="s">
        <v>324</v>
      </c>
      <c r="F338" s="9">
        <v>1</v>
      </c>
    </row>
    <row r="339" spans="1:6" ht="22.5" x14ac:dyDescent="0.3">
      <c r="A339" s="84">
        <v>161</v>
      </c>
      <c r="B339" s="88" t="s">
        <v>325</v>
      </c>
      <c r="C339" s="86" t="s">
        <v>43</v>
      </c>
      <c r="D339" s="87">
        <v>17100</v>
      </c>
      <c r="E339" s="86" t="s">
        <v>326</v>
      </c>
      <c r="F339" s="9">
        <v>1</v>
      </c>
    </row>
    <row r="340" spans="1:6" ht="22.5" x14ac:dyDescent="0.3">
      <c r="A340" s="84">
        <v>162</v>
      </c>
      <c r="B340" s="88" t="s">
        <v>325</v>
      </c>
      <c r="C340" s="86" t="s">
        <v>43</v>
      </c>
      <c r="D340" s="87">
        <v>60000</v>
      </c>
      <c r="E340" s="86" t="s">
        <v>328</v>
      </c>
      <c r="F340" s="9">
        <v>1</v>
      </c>
    </row>
    <row r="341" spans="1:6" ht="22.5" x14ac:dyDescent="0.3">
      <c r="A341" s="84">
        <v>163</v>
      </c>
      <c r="B341" s="88" t="s">
        <v>325</v>
      </c>
      <c r="C341" s="86" t="s">
        <v>43</v>
      </c>
      <c r="D341" s="87">
        <v>6600</v>
      </c>
      <c r="E341" s="86" t="s">
        <v>327</v>
      </c>
      <c r="F341" s="9">
        <v>1</v>
      </c>
    </row>
    <row r="342" spans="1:6" ht="22.5" x14ac:dyDescent="0.3">
      <c r="A342" s="84">
        <v>164</v>
      </c>
      <c r="B342" s="88" t="s">
        <v>329</v>
      </c>
      <c r="C342" s="86" t="s">
        <v>170</v>
      </c>
      <c r="D342" s="87">
        <v>270000</v>
      </c>
      <c r="E342" s="86" t="s">
        <v>330</v>
      </c>
      <c r="F342" s="9">
        <v>1</v>
      </c>
    </row>
    <row r="343" spans="1:6" ht="22.5" x14ac:dyDescent="0.3">
      <c r="A343" s="84">
        <v>165</v>
      </c>
      <c r="B343" s="88" t="s">
        <v>329</v>
      </c>
      <c r="C343" s="86" t="s">
        <v>170</v>
      </c>
      <c r="D343" s="87">
        <v>28000</v>
      </c>
      <c r="E343" s="86" t="s">
        <v>333</v>
      </c>
      <c r="F343" s="9">
        <v>1</v>
      </c>
    </row>
    <row r="344" spans="1:6" x14ac:dyDescent="0.3">
      <c r="A344" s="84">
        <v>166</v>
      </c>
      <c r="B344" s="88" t="s">
        <v>329</v>
      </c>
      <c r="C344" s="86" t="s">
        <v>331</v>
      </c>
      <c r="D344" s="87">
        <v>850000</v>
      </c>
      <c r="E344" s="86" t="s">
        <v>332</v>
      </c>
      <c r="F344" s="9">
        <v>2</v>
      </c>
    </row>
    <row r="345" spans="1:6" x14ac:dyDescent="0.3">
      <c r="A345" s="84">
        <v>167</v>
      </c>
      <c r="B345" s="88" t="s">
        <v>334</v>
      </c>
      <c r="C345" s="86" t="s">
        <v>349</v>
      </c>
      <c r="D345" s="87">
        <v>392000</v>
      </c>
      <c r="E345" s="86" t="s">
        <v>350</v>
      </c>
      <c r="F345" s="9">
        <v>2</v>
      </c>
    </row>
    <row r="346" spans="1:6" x14ac:dyDescent="0.3">
      <c r="A346" s="84">
        <v>168</v>
      </c>
      <c r="B346" s="88" t="s">
        <v>334</v>
      </c>
      <c r="C346" s="86" t="s">
        <v>343</v>
      </c>
      <c r="D346" s="87">
        <v>50000</v>
      </c>
      <c r="E346" s="86" t="s">
        <v>346</v>
      </c>
      <c r="F346" s="9">
        <v>2</v>
      </c>
    </row>
    <row r="347" spans="1:6" x14ac:dyDescent="0.3">
      <c r="A347" s="84">
        <v>169</v>
      </c>
      <c r="B347" s="88" t="s">
        <v>334</v>
      </c>
      <c r="C347" s="86" t="s">
        <v>336</v>
      </c>
      <c r="D347" s="87">
        <v>100000</v>
      </c>
      <c r="E347" s="86" t="s">
        <v>337</v>
      </c>
      <c r="F347" s="9">
        <v>2</v>
      </c>
    </row>
    <row r="348" spans="1:6" x14ac:dyDescent="0.3">
      <c r="A348" s="84">
        <v>170</v>
      </c>
      <c r="B348" s="88" t="s">
        <v>334</v>
      </c>
      <c r="C348" s="86" t="s">
        <v>343</v>
      </c>
      <c r="D348" s="87">
        <v>50000</v>
      </c>
      <c r="E348" s="86" t="s">
        <v>345</v>
      </c>
      <c r="F348" s="9">
        <v>2</v>
      </c>
    </row>
    <row r="349" spans="1:6" x14ac:dyDescent="0.3">
      <c r="A349" s="84">
        <v>171</v>
      </c>
      <c r="B349" s="88" t="s">
        <v>334</v>
      </c>
      <c r="C349" s="86" t="s">
        <v>341</v>
      </c>
      <c r="D349" s="87">
        <v>100000</v>
      </c>
      <c r="E349" s="86" t="s">
        <v>352</v>
      </c>
      <c r="F349" s="9">
        <v>2</v>
      </c>
    </row>
    <row r="350" spans="1:6" x14ac:dyDescent="0.3">
      <c r="A350" s="84">
        <v>172</v>
      </c>
      <c r="B350" s="88" t="s">
        <v>334</v>
      </c>
      <c r="C350" s="86" t="s">
        <v>343</v>
      </c>
      <c r="D350" s="87">
        <v>70000</v>
      </c>
      <c r="E350" s="86" t="s">
        <v>344</v>
      </c>
      <c r="F350" s="9">
        <v>2</v>
      </c>
    </row>
    <row r="351" spans="1:6" x14ac:dyDescent="0.3">
      <c r="A351" s="84">
        <v>173</v>
      </c>
      <c r="B351" s="88" t="s">
        <v>334</v>
      </c>
      <c r="C351" s="86" t="s">
        <v>347</v>
      </c>
      <c r="D351" s="87">
        <v>272000</v>
      </c>
      <c r="E351" s="86" t="s">
        <v>348</v>
      </c>
      <c r="F351" s="9">
        <v>2</v>
      </c>
    </row>
    <row r="352" spans="1:6" ht="22.5" x14ac:dyDescent="0.3">
      <c r="A352" s="84">
        <v>174</v>
      </c>
      <c r="B352" s="88" t="s">
        <v>334</v>
      </c>
      <c r="C352" s="86" t="s">
        <v>156</v>
      </c>
      <c r="D352" s="87">
        <v>380000</v>
      </c>
      <c r="E352" s="86" t="s">
        <v>340</v>
      </c>
      <c r="F352" s="9">
        <v>1</v>
      </c>
    </row>
    <row r="353" spans="1:6" x14ac:dyDescent="0.3">
      <c r="A353" s="84">
        <v>175</v>
      </c>
      <c r="B353" s="88" t="s">
        <v>334</v>
      </c>
      <c r="C353" s="86" t="s">
        <v>341</v>
      </c>
      <c r="D353" s="87">
        <v>36000</v>
      </c>
      <c r="E353" s="86" t="s">
        <v>342</v>
      </c>
      <c r="F353" s="9">
        <v>2</v>
      </c>
    </row>
    <row r="354" spans="1:6" x14ac:dyDescent="0.3">
      <c r="A354" s="84">
        <v>176</v>
      </c>
      <c r="B354" s="88" t="s">
        <v>334</v>
      </c>
      <c r="C354" s="86" t="s">
        <v>30</v>
      </c>
      <c r="D354" s="87">
        <v>48170</v>
      </c>
      <c r="E354" s="86" t="s">
        <v>351</v>
      </c>
      <c r="F354" s="9">
        <v>2</v>
      </c>
    </row>
    <row r="355" spans="1:6" x14ac:dyDescent="0.3">
      <c r="A355" s="84">
        <v>177</v>
      </c>
      <c r="B355" s="88" t="s">
        <v>334</v>
      </c>
      <c r="C355" s="86" t="s">
        <v>30</v>
      </c>
      <c r="D355" s="87">
        <v>124600</v>
      </c>
      <c r="E355" s="86" t="s">
        <v>335</v>
      </c>
      <c r="F355" s="9">
        <v>2</v>
      </c>
    </row>
    <row r="356" spans="1:6" x14ac:dyDescent="0.3">
      <c r="A356" s="84">
        <v>178</v>
      </c>
      <c r="B356" s="88" t="s">
        <v>334</v>
      </c>
      <c r="C356" s="86" t="s">
        <v>133</v>
      </c>
      <c r="D356" s="87">
        <v>150000</v>
      </c>
      <c r="E356" s="86" t="s">
        <v>355</v>
      </c>
      <c r="F356" s="9">
        <v>1</v>
      </c>
    </row>
    <row r="357" spans="1:6" x14ac:dyDescent="0.3">
      <c r="A357" s="84">
        <v>179</v>
      </c>
      <c r="B357" s="88" t="s">
        <v>334</v>
      </c>
      <c r="C357" s="86" t="s">
        <v>133</v>
      </c>
      <c r="D357" s="87">
        <v>200000</v>
      </c>
      <c r="E357" s="86" t="s">
        <v>354</v>
      </c>
      <c r="F357" s="9">
        <v>1</v>
      </c>
    </row>
    <row r="358" spans="1:6" x14ac:dyDescent="0.3">
      <c r="A358" s="84">
        <v>180</v>
      </c>
      <c r="B358" s="88" t="s">
        <v>334</v>
      </c>
      <c r="C358" s="86" t="s">
        <v>17</v>
      </c>
      <c r="D358" s="87">
        <v>1570000</v>
      </c>
      <c r="E358" s="86" t="s">
        <v>353</v>
      </c>
      <c r="F358" s="9">
        <v>1</v>
      </c>
    </row>
    <row r="359" spans="1:6" ht="22.5" x14ac:dyDescent="0.3">
      <c r="A359" s="84">
        <v>181</v>
      </c>
      <c r="B359" s="88" t="s">
        <v>334</v>
      </c>
      <c r="C359" s="86" t="s">
        <v>43</v>
      </c>
      <c r="D359" s="87">
        <v>165000</v>
      </c>
      <c r="E359" s="86" t="s">
        <v>339</v>
      </c>
      <c r="F359" s="9">
        <v>1</v>
      </c>
    </row>
    <row r="360" spans="1:6" ht="22.5" x14ac:dyDescent="0.3">
      <c r="A360" s="84">
        <v>182</v>
      </c>
      <c r="B360" s="88" t="s">
        <v>334</v>
      </c>
      <c r="C360" s="86" t="s">
        <v>43</v>
      </c>
      <c r="D360" s="87">
        <v>200000</v>
      </c>
      <c r="E360" s="86" t="s">
        <v>338</v>
      </c>
      <c r="F360" s="9">
        <v>1</v>
      </c>
    </row>
    <row r="361" spans="1:6" ht="22.5" x14ac:dyDescent="0.3">
      <c r="A361" s="84">
        <v>183</v>
      </c>
      <c r="B361" s="88" t="s">
        <v>356</v>
      </c>
      <c r="C361" s="86" t="s">
        <v>170</v>
      </c>
      <c r="D361" s="87">
        <v>97000</v>
      </c>
      <c r="E361" s="86" t="s">
        <v>359</v>
      </c>
      <c r="F361" s="9">
        <v>1</v>
      </c>
    </row>
    <row r="362" spans="1:6" x14ac:dyDescent="0.3">
      <c r="A362" s="84">
        <v>184</v>
      </c>
      <c r="B362" s="88" t="s">
        <v>356</v>
      </c>
      <c r="C362" s="86" t="s">
        <v>357</v>
      </c>
      <c r="D362" s="87">
        <v>96000</v>
      </c>
      <c r="E362" s="86" t="s">
        <v>358</v>
      </c>
      <c r="F362" s="9">
        <v>2</v>
      </c>
    </row>
    <row r="363" spans="1:6" ht="22.5" x14ac:dyDescent="0.3">
      <c r="A363" s="84">
        <v>185</v>
      </c>
      <c r="B363" s="89" t="s">
        <v>360</v>
      </c>
      <c r="C363" s="86" t="s">
        <v>43</v>
      </c>
      <c r="D363" s="87">
        <v>34000</v>
      </c>
      <c r="E363" s="86" t="s">
        <v>361</v>
      </c>
    </row>
    <row r="364" spans="1:6" x14ac:dyDescent="0.3">
      <c r="A364" s="84">
        <v>186</v>
      </c>
      <c r="B364" s="89" t="s">
        <v>362</v>
      </c>
      <c r="C364" s="86" t="s">
        <v>176</v>
      </c>
      <c r="D364" s="87">
        <v>28340</v>
      </c>
      <c r="E364" s="86" t="s">
        <v>363</v>
      </c>
      <c r="F364" s="9">
        <v>1</v>
      </c>
    </row>
    <row r="365" spans="1:6" x14ac:dyDescent="0.3">
      <c r="A365" s="84">
        <v>187</v>
      </c>
      <c r="B365" s="88" t="s">
        <v>364</v>
      </c>
      <c r="C365" s="86" t="s">
        <v>30</v>
      </c>
      <c r="D365" s="87">
        <v>12000</v>
      </c>
      <c r="E365" s="86" t="s">
        <v>370</v>
      </c>
      <c r="F365" s="9">
        <v>2</v>
      </c>
    </row>
    <row r="366" spans="1:6" ht="22.5" x14ac:dyDescent="0.3">
      <c r="A366" s="84">
        <v>188</v>
      </c>
      <c r="B366" s="88" t="s">
        <v>364</v>
      </c>
      <c r="C366" s="86" t="s">
        <v>173</v>
      </c>
      <c r="D366" s="87">
        <v>12000</v>
      </c>
      <c r="E366" s="86" t="s">
        <v>367</v>
      </c>
      <c r="F366" s="9">
        <v>2</v>
      </c>
    </row>
    <row r="367" spans="1:6" ht="22.5" x14ac:dyDescent="0.3">
      <c r="A367" s="84">
        <v>189</v>
      </c>
      <c r="B367" s="88" t="s">
        <v>364</v>
      </c>
      <c r="C367" s="86" t="s">
        <v>173</v>
      </c>
      <c r="D367" s="87">
        <v>15500</v>
      </c>
      <c r="E367" s="86" t="s">
        <v>365</v>
      </c>
      <c r="F367" s="9">
        <v>2</v>
      </c>
    </row>
    <row r="368" spans="1:6" ht="22.5" x14ac:dyDescent="0.3">
      <c r="A368" s="84">
        <v>190</v>
      </c>
      <c r="B368" s="88" t="s">
        <v>364</v>
      </c>
      <c r="C368" s="86" t="s">
        <v>43</v>
      </c>
      <c r="D368" s="87">
        <v>4400</v>
      </c>
      <c r="E368" s="86" t="s">
        <v>327</v>
      </c>
      <c r="F368" s="9">
        <v>1</v>
      </c>
    </row>
    <row r="369" spans="1:6" ht="22.5" x14ac:dyDescent="0.3">
      <c r="A369" s="84">
        <v>191</v>
      </c>
      <c r="B369" s="88" t="s">
        <v>364</v>
      </c>
      <c r="C369" s="86" t="s">
        <v>173</v>
      </c>
      <c r="D369" s="87">
        <v>41200</v>
      </c>
      <c r="E369" s="86" t="s">
        <v>366</v>
      </c>
      <c r="F369" s="9">
        <v>2</v>
      </c>
    </row>
    <row r="370" spans="1:6" ht="22.5" x14ac:dyDescent="0.3">
      <c r="A370" s="84">
        <v>192</v>
      </c>
      <c r="B370" s="88" t="s">
        <v>364</v>
      </c>
      <c r="C370" s="86" t="s">
        <v>173</v>
      </c>
      <c r="D370" s="87">
        <v>49700</v>
      </c>
      <c r="E370" s="86" t="s">
        <v>371</v>
      </c>
      <c r="F370" s="9">
        <v>2</v>
      </c>
    </row>
    <row r="371" spans="1:6" ht="22.5" x14ac:dyDescent="0.3">
      <c r="A371" s="84">
        <v>193</v>
      </c>
      <c r="B371" s="88" t="s">
        <v>364</v>
      </c>
      <c r="C371" s="86" t="s">
        <v>43</v>
      </c>
      <c r="D371" s="87">
        <v>83100</v>
      </c>
      <c r="E371" s="86" t="s">
        <v>368</v>
      </c>
      <c r="F371" s="9">
        <v>1</v>
      </c>
    </row>
    <row r="372" spans="1:6" ht="22.5" x14ac:dyDescent="0.3">
      <c r="A372" s="84">
        <v>194</v>
      </c>
      <c r="B372" s="88" t="s">
        <v>364</v>
      </c>
      <c r="C372" s="86" t="s">
        <v>43</v>
      </c>
      <c r="D372" s="87">
        <v>60000</v>
      </c>
      <c r="E372" s="86" t="s">
        <v>328</v>
      </c>
      <c r="F372" s="9">
        <v>1</v>
      </c>
    </row>
    <row r="373" spans="1:6" ht="22.5" x14ac:dyDescent="0.3">
      <c r="A373" s="84">
        <v>195</v>
      </c>
      <c r="B373" s="88" t="s">
        <v>364</v>
      </c>
      <c r="C373" s="86" t="s">
        <v>43</v>
      </c>
      <c r="D373" s="87">
        <v>12600</v>
      </c>
      <c r="E373" s="86" t="s">
        <v>372</v>
      </c>
      <c r="F373" s="9">
        <v>1</v>
      </c>
    </row>
    <row r="374" spans="1:6" ht="22.5" x14ac:dyDescent="0.3">
      <c r="A374" s="84">
        <v>196</v>
      </c>
      <c r="B374" s="88" t="s">
        <v>364</v>
      </c>
      <c r="C374" s="86" t="s">
        <v>156</v>
      </c>
      <c r="D374" s="87">
        <v>77820</v>
      </c>
      <c r="E374" s="86" t="s">
        <v>375</v>
      </c>
      <c r="F374" s="9">
        <v>1</v>
      </c>
    </row>
    <row r="375" spans="1:6" x14ac:dyDescent="0.3">
      <c r="A375" s="84">
        <v>197</v>
      </c>
      <c r="B375" s="88" t="s">
        <v>364</v>
      </c>
      <c r="C375" s="86" t="s">
        <v>32</v>
      </c>
      <c r="D375" s="87">
        <v>15960</v>
      </c>
      <c r="E375" s="86" t="s">
        <v>373</v>
      </c>
      <c r="F375" s="9">
        <v>2</v>
      </c>
    </row>
    <row r="376" spans="1:6" ht="22.5" x14ac:dyDescent="0.3">
      <c r="A376" s="84">
        <v>198</v>
      </c>
      <c r="B376" s="88" t="s">
        <v>364</v>
      </c>
      <c r="C376" s="86" t="s">
        <v>156</v>
      </c>
      <c r="D376" s="87">
        <v>800000</v>
      </c>
      <c r="E376" s="86" t="s">
        <v>369</v>
      </c>
      <c r="F376" s="9">
        <v>1</v>
      </c>
    </row>
    <row r="377" spans="1:6" ht="22.5" x14ac:dyDescent="0.3">
      <c r="A377" s="84">
        <v>199</v>
      </c>
      <c r="B377" s="88" t="s">
        <v>364</v>
      </c>
      <c r="C377" s="86" t="s">
        <v>156</v>
      </c>
      <c r="D377" s="87">
        <v>380000</v>
      </c>
      <c r="E377" s="86" t="s">
        <v>374</v>
      </c>
      <c r="F377" s="9">
        <v>1</v>
      </c>
    </row>
    <row r="378" spans="1:6" x14ac:dyDescent="0.3">
      <c r="A378" s="84">
        <v>200</v>
      </c>
      <c r="B378" s="88" t="s">
        <v>376</v>
      </c>
      <c r="C378" s="86" t="s">
        <v>381</v>
      </c>
      <c r="D378" s="87">
        <v>3960</v>
      </c>
      <c r="E378" s="86" t="s">
        <v>382</v>
      </c>
      <c r="F378" s="9">
        <v>2</v>
      </c>
    </row>
    <row r="379" spans="1:6" ht="22.5" x14ac:dyDescent="0.3">
      <c r="A379" s="84">
        <v>201</v>
      </c>
      <c r="B379" s="88" t="s">
        <v>376</v>
      </c>
      <c r="C379" s="86" t="s">
        <v>43</v>
      </c>
      <c r="D379" s="87">
        <v>232000</v>
      </c>
      <c r="E379" s="86" t="s">
        <v>339</v>
      </c>
      <c r="F379" s="9">
        <v>1</v>
      </c>
    </row>
    <row r="380" spans="1:6" ht="22.5" x14ac:dyDescent="0.3">
      <c r="A380" s="84">
        <v>202</v>
      </c>
      <c r="B380" s="88" t="s">
        <v>376</v>
      </c>
      <c r="C380" s="86" t="s">
        <v>43</v>
      </c>
      <c r="D380" s="87">
        <v>457600</v>
      </c>
      <c r="E380" s="86" t="s">
        <v>377</v>
      </c>
      <c r="F380" s="9">
        <v>1</v>
      </c>
    </row>
    <row r="381" spans="1:6" ht="22.5" x14ac:dyDescent="0.3">
      <c r="A381" s="84">
        <v>203</v>
      </c>
      <c r="B381" s="88" t="s">
        <v>376</v>
      </c>
      <c r="C381" s="86" t="s">
        <v>43</v>
      </c>
      <c r="D381" s="87">
        <v>15000</v>
      </c>
      <c r="E381" s="86" t="s">
        <v>361</v>
      </c>
      <c r="F381" s="9">
        <v>1</v>
      </c>
    </row>
    <row r="382" spans="1:6" x14ac:dyDescent="0.3">
      <c r="A382" s="84">
        <v>204</v>
      </c>
      <c r="B382" s="88" t="s">
        <v>376</v>
      </c>
      <c r="C382" s="86" t="s">
        <v>68</v>
      </c>
      <c r="D382" s="87">
        <v>26460</v>
      </c>
      <c r="E382" s="86" t="s">
        <v>380</v>
      </c>
      <c r="F382" s="9">
        <v>2</v>
      </c>
    </row>
    <row r="383" spans="1:6" x14ac:dyDescent="0.3">
      <c r="A383" s="84">
        <v>205</v>
      </c>
      <c r="B383" s="88" t="s">
        <v>376</v>
      </c>
      <c r="C383" s="86" t="s">
        <v>30</v>
      </c>
      <c r="D383" s="87">
        <v>50000</v>
      </c>
      <c r="E383" s="86" t="s">
        <v>379</v>
      </c>
      <c r="F383" s="9">
        <v>2</v>
      </c>
    </row>
    <row r="384" spans="1:6" ht="22.5" x14ac:dyDescent="0.3">
      <c r="A384" s="84">
        <v>206</v>
      </c>
      <c r="B384" s="88" t="s">
        <v>376</v>
      </c>
      <c r="C384" s="86" t="s">
        <v>43</v>
      </c>
      <c r="D384" s="87">
        <v>2100000</v>
      </c>
      <c r="E384" s="86" t="s">
        <v>378</v>
      </c>
      <c r="F384" s="9">
        <v>1</v>
      </c>
    </row>
    <row r="385" spans="1:6" x14ac:dyDescent="0.3">
      <c r="A385" s="84">
        <v>207</v>
      </c>
      <c r="B385" s="88" t="s">
        <v>383</v>
      </c>
      <c r="C385" s="86" t="s">
        <v>32</v>
      </c>
      <c r="D385" s="87">
        <v>31000</v>
      </c>
      <c r="E385" s="86" t="s">
        <v>384</v>
      </c>
      <c r="F385" s="9">
        <v>2</v>
      </c>
    </row>
    <row r="386" spans="1:6" ht="22.5" x14ac:dyDescent="0.3">
      <c r="A386" s="84">
        <v>208</v>
      </c>
      <c r="B386" s="88" t="s">
        <v>383</v>
      </c>
      <c r="C386" s="86" t="s">
        <v>43</v>
      </c>
      <c r="D386" s="87">
        <v>100000</v>
      </c>
      <c r="E386" s="86" t="s">
        <v>385</v>
      </c>
      <c r="F386" s="9">
        <v>1</v>
      </c>
    </row>
    <row r="387" spans="1:6" x14ac:dyDescent="0.3">
      <c r="A387" s="84">
        <v>209</v>
      </c>
      <c r="B387" s="88" t="s">
        <v>386</v>
      </c>
      <c r="C387" s="86" t="s">
        <v>388</v>
      </c>
      <c r="D387" s="87">
        <v>100000</v>
      </c>
      <c r="E387" s="86" t="s">
        <v>389</v>
      </c>
      <c r="F387" s="9">
        <v>2</v>
      </c>
    </row>
    <row r="388" spans="1:6" ht="22.5" x14ac:dyDescent="0.3">
      <c r="A388" s="84">
        <v>210</v>
      </c>
      <c r="B388" s="88" t="s">
        <v>386</v>
      </c>
      <c r="C388" s="86" t="s">
        <v>43</v>
      </c>
      <c r="D388" s="87">
        <v>13000</v>
      </c>
      <c r="E388" s="86" t="s">
        <v>390</v>
      </c>
      <c r="F388" s="9">
        <v>1</v>
      </c>
    </row>
    <row r="389" spans="1:6" ht="22.5" x14ac:dyDescent="0.3">
      <c r="A389" s="84">
        <v>211</v>
      </c>
      <c r="B389" s="88" t="s">
        <v>386</v>
      </c>
      <c r="C389" s="86" t="s">
        <v>43</v>
      </c>
      <c r="D389" s="87">
        <v>30000</v>
      </c>
      <c r="E389" s="86" t="s">
        <v>387</v>
      </c>
      <c r="F389" s="9">
        <v>1</v>
      </c>
    </row>
    <row r="390" spans="1:6" ht="22.5" x14ac:dyDescent="0.3">
      <c r="A390" s="84">
        <v>212</v>
      </c>
      <c r="B390" s="89" t="s">
        <v>391</v>
      </c>
      <c r="C390" s="86" t="s">
        <v>43</v>
      </c>
      <c r="D390" s="87">
        <v>19000</v>
      </c>
      <c r="E390" s="86" t="s">
        <v>392</v>
      </c>
      <c r="F390" s="9">
        <v>1</v>
      </c>
    </row>
    <row r="391" spans="1:6" x14ac:dyDescent="0.3">
      <c r="A391" s="84">
        <v>213</v>
      </c>
      <c r="B391" s="88" t="s">
        <v>393</v>
      </c>
      <c r="C391" s="86" t="s">
        <v>144</v>
      </c>
      <c r="D391" s="87">
        <v>411830</v>
      </c>
      <c r="E391" s="86" t="s">
        <v>396</v>
      </c>
      <c r="F391" s="9">
        <v>2</v>
      </c>
    </row>
    <row r="392" spans="1:6" ht="22.5" x14ac:dyDescent="0.3">
      <c r="A392" s="84">
        <v>214</v>
      </c>
      <c r="B392" s="88" t="s">
        <v>393</v>
      </c>
      <c r="C392" s="86" t="s">
        <v>170</v>
      </c>
      <c r="D392" s="87">
        <v>700000</v>
      </c>
      <c r="E392" s="86" t="s">
        <v>394</v>
      </c>
      <c r="F392" s="9">
        <v>1</v>
      </c>
    </row>
    <row r="393" spans="1:6" ht="22.5" x14ac:dyDescent="0.3">
      <c r="A393" s="84">
        <v>215</v>
      </c>
      <c r="B393" s="88" t="s">
        <v>393</v>
      </c>
      <c r="C393" s="86" t="s">
        <v>49</v>
      </c>
      <c r="D393" s="87">
        <v>571070</v>
      </c>
      <c r="E393" s="86" t="s">
        <v>395</v>
      </c>
      <c r="F393" s="9">
        <v>1</v>
      </c>
    </row>
  </sheetData>
  <autoFilter ref="A1:F393">
    <filterColumn colId="1">
      <filters>
        <filter val="2012-08-01"/>
        <filter val="2012-08-02"/>
        <filter val="2012-08-03"/>
        <filter val="2012-08-06"/>
        <filter val="2012-08-08"/>
        <filter val="2012-08-09"/>
        <filter val="2012-08-13"/>
        <filter val="2012-08-16"/>
        <filter val="2012-08-17"/>
        <filter val="2012-08-20"/>
        <filter val="2012-08-22"/>
        <filter val="2012-08-24"/>
        <filter val="2012-08-28"/>
        <filter val="2012-08-29"/>
        <filter val="2012-08-30"/>
        <filter val="2012-08-31"/>
      </filters>
    </filterColumn>
  </autoFilter>
  <phoneticPr fontId="4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/>
  </sheetViews>
  <sheetFormatPr defaultRowHeight="16.5" x14ac:dyDescent="0.3"/>
  <cols>
    <col min="1" max="1" width="9" style="6"/>
    <col min="2" max="2" width="35.875" bestFit="1" customWidth="1"/>
    <col min="3" max="3" width="16.125" style="56" bestFit="1" customWidth="1"/>
    <col min="4" max="4" width="19.875" customWidth="1"/>
    <col min="5" max="5" width="25.25" style="35" customWidth="1"/>
    <col min="6" max="6" width="14" customWidth="1"/>
    <col min="7" max="7" width="32.875" customWidth="1"/>
    <col min="8" max="8" width="21.75" customWidth="1"/>
    <col min="9" max="9" width="15.375" customWidth="1"/>
  </cols>
  <sheetData>
    <row r="1" spans="2:6" s="6" customFormat="1" x14ac:dyDescent="0.3">
      <c r="C1" s="56"/>
      <c r="E1" s="35"/>
    </row>
    <row r="2" spans="2:6" x14ac:dyDescent="0.3">
      <c r="B2" s="508" t="s">
        <v>284</v>
      </c>
      <c r="C2" s="70" t="s">
        <v>268</v>
      </c>
      <c r="D2" s="57"/>
      <c r="E2" s="58">
        <v>11122300</v>
      </c>
    </row>
    <row r="3" spans="2:6" x14ac:dyDescent="0.3">
      <c r="B3" s="509"/>
      <c r="C3" s="70" t="s">
        <v>269</v>
      </c>
      <c r="D3" s="57"/>
      <c r="E3" s="58">
        <v>2933000</v>
      </c>
    </row>
    <row r="4" spans="2:6" ht="17.25" x14ac:dyDescent="0.3">
      <c r="B4" s="510"/>
      <c r="C4" s="70"/>
      <c r="D4" s="63" t="s">
        <v>282</v>
      </c>
      <c r="E4" s="64">
        <f>SUM(E2:E3)</f>
        <v>14055300</v>
      </c>
    </row>
    <row r="5" spans="2:6" x14ac:dyDescent="0.3">
      <c r="B5" s="508" t="s">
        <v>285</v>
      </c>
      <c r="C5" s="511" t="s">
        <v>270</v>
      </c>
      <c r="D5" s="55" t="s">
        <v>271</v>
      </c>
      <c r="E5" s="58">
        <v>3010000</v>
      </c>
    </row>
    <row r="6" spans="2:6" x14ac:dyDescent="0.3">
      <c r="B6" s="509"/>
      <c r="C6" s="512"/>
      <c r="D6" s="55" t="s">
        <v>272</v>
      </c>
      <c r="E6" s="58">
        <v>29022253</v>
      </c>
    </row>
    <row r="7" spans="2:6" x14ac:dyDescent="0.3">
      <c r="B7" s="509"/>
      <c r="C7" s="512"/>
      <c r="D7" s="55" t="s">
        <v>273</v>
      </c>
      <c r="E7" s="58">
        <v>3402000</v>
      </c>
    </row>
    <row r="8" spans="2:6" s="6" customFormat="1" x14ac:dyDescent="0.3">
      <c r="B8" s="509"/>
      <c r="C8" s="513"/>
      <c r="D8" s="55" t="s">
        <v>277</v>
      </c>
      <c r="E8" s="58">
        <v>5035</v>
      </c>
    </row>
    <row r="9" spans="2:6" ht="17.25" x14ac:dyDescent="0.3">
      <c r="B9" s="509"/>
      <c r="C9" s="70"/>
      <c r="D9" s="65" t="s">
        <v>283</v>
      </c>
      <c r="E9" s="66">
        <f>SUM(E5:E8)</f>
        <v>35439288</v>
      </c>
    </row>
    <row r="10" spans="2:6" ht="33" customHeight="1" x14ac:dyDescent="0.3">
      <c r="B10" s="509"/>
      <c r="C10" s="514" t="s">
        <v>281</v>
      </c>
      <c r="D10" s="55" t="s">
        <v>274</v>
      </c>
      <c r="E10" s="58">
        <v>4300000</v>
      </c>
    </row>
    <row r="11" spans="2:6" x14ac:dyDescent="0.3">
      <c r="B11" s="509"/>
      <c r="C11" s="515"/>
      <c r="D11" s="55" t="s">
        <v>275</v>
      </c>
      <c r="E11" s="58">
        <v>1300000</v>
      </c>
      <c r="F11" s="67"/>
    </row>
    <row r="12" spans="2:6" x14ac:dyDescent="0.3">
      <c r="B12" s="509"/>
      <c r="C12" s="515"/>
      <c r="D12" s="55" t="s">
        <v>276</v>
      </c>
      <c r="E12" s="58">
        <v>39500000</v>
      </c>
    </row>
    <row r="13" spans="2:6" s="6" customFormat="1" x14ac:dyDescent="0.3">
      <c r="B13" s="509"/>
      <c r="C13" s="515"/>
      <c r="D13" s="55" t="s">
        <v>278</v>
      </c>
      <c r="E13" s="58">
        <v>2500000</v>
      </c>
    </row>
    <row r="14" spans="2:6" x14ac:dyDescent="0.3">
      <c r="B14" s="509"/>
      <c r="C14" s="516"/>
      <c r="D14" s="55" t="s">
        <v>277</v>
      </c>
      <c r="E14" s="58">
        <v>8773</v>
      </c>
    </row>
    <row r="15" spans="2:6" s="6" customFormat="1" x14ac:dyDescent="0.3">
      <c r="B15" s="509"/>
      <c r="C15" s="70"/>
      <c r="D15" s="59" t="s">
        <v>279</v>
      </c>
      <c r="E15" s="60">
        <v>30000</v>
      </c>
    </row>
    <row r="16" spans="2:6" ht="17.25" x14ac:dyDescent="0.3">
      <c r="B16" s="509"/>
      <c r="C16" s="70"/>
      <c r="D16" s="65" t="s">
        <v>283</v>
      </c>
      <c r="E16" s="64">
        <f>SUM(E10:E15)</f>
        <v>47638773</v>
      </c>
    </row>
    <row r="17" spans="2:8" s="6" customFormat="1" ht="17.25" x14ac:dyDescent="0.3">
      <c r="B17" s="68" t="s">
        <v>286</v>
      </c>
      <c r="C17" s="71"/>
      <c r="D17" s="62"/>
      <c r="E17" s="61">
        <v>1476562</v>
      </c>
    </row>
    <row r="18" spans="2:8" s="6" customFormat="1" ht="17.25" x14ac:dyDescent="0.3">
      <c r="B18" s="69"/>
      <c r="C18" s="71"/>
      <c r="D18" s="65" t="s">
        <v>283</v>
      </c>
      <c r="E18" s="64">
        <v>1476562</v>
      </c>
    </row>
    <row r="19" spans="2:8" x14ac:dyDescent="0.3">
      <c r="B19" s="508" t="s">
        <v>287</v>
      </c>
      <c r="C19" s="511"/>
      <c r="D19" s="55" t="s">
        <v>280</v>
      </c>
      <c r="E19" s="58">
        <v>11348819</v>
      </c>
    </row>
    <row r="20" spans="2:8" s="6" customFormat="1" x14ac:dyDescent="0.3">
      <c r="B20" s="509"/>
      <c r="C20" s="512"/>
      <c r="D20" s="59" t="s">
        <v>279</v>
      </c>
      <c r="E20" s="60">
        <v>-20000</v>
      </c>
    </row>
    <row r="21" spans="2:8" ht="17.25" x14ac:dyDescent="0.3">
      <c r="B21" s="510"/>
      <c r="C21" s="513"/>
      <c r="D21" s="65" t="s">
        <v>283</v>
      </c>
      <c r="E21" s="64">
        <f>SUM(E19:E20)</f>
        <v>11328819</v>
      </c>
    </row>
    <row r="28" spans="2:8" x14ac:dyDescent="0.3">
      <c r="B28" s="507" t="s">
        <v>288</v>
      </c>
      <c r="C28" s="507"/>
      <c r="E28" s="517" t="s">
        <v>599</v>
      </c>
      <c r="F28" s="517"/>
      <c r="G28" s="506" t="s">
        <v>600</v>
      </c>
      <c r="H28" s="506"/>
    </row>
    <row r="29" spans="2:8" x14ac:dyDescent="0.3">
      <c r="B29" s="78" t="s">
        <v>289</v>
      </c>
      <c r="C29" s="79" t="s">
        <v>290</v>
      </c>
      <c r="E29" s="98" t="s">
        <v>601</v>
      </c>
      <c r="F29" s="99" t="s">
        <v>602</v>
      </c>
      <c r="G29" s="99" t="s">
        <v>601</v>
      </c>
      <c r="H29" s="99" t="s">
        <v>602</v>
      </c>
    </row>
    <row r="30" spans="2:8" x14ac:dyDescent="0.3">
      <c r="B30" s="75" t="s">
        <v>291</v>
      </c>
      <c r="C30" s="76">
        <v>153998444</v>
      </c>
      <c r="E30" s="96" t="s">
        <v>598</v>
      </c>
      <c r="F30" s="97"/>
      <c r="G30" s="97" t="s">
        <v>598</v>
      </c>
      <c r="H30" s="97"/>
    </row>
    <row r="31" spans="2:8" x14ac:dyDescent="0.3">
      <c r="B31" s="55" t="s">
        <v>292</v>
      </c>
      <c r="C31" s="58">
        <v>5024317</v>
      </c>
      <c r="E31" s="93" t="s">
        <v>568</v>
      </c>
      <c r="F31" s="55">
        <v>5024317</v>
      </c>
      <c r="G31" s="55" t="s">
        <v>582</v>
      </c>
      <c r="H31" s="55">
        <v>6494000</v>
      </c>
    </row>
    <row r="32" spans="2:8" x14ac:dyDescent="0.3">
      <c r="B32" s="55" t="s">
        <v>293</v>
      </c>
      <c r="C32" s="58">
        <v>17501922</v>
      </c>
      <c r="E32" s="93" t="s">
        <v>569</v>
      </c>
      <c r="F32" s="55">
        <v>17501922</v>
      </c>
      <c r="G32" s="55" t="s">
        <v>594</v>
      </c>
      <c r="H32" s="55">
        <v>1050000</v>
      </c>
    </row>
    <row r="33" spans="2:8" x14ac:dyDescent="0.3">
      <c r="B33" s="55" t="s">
        <v>294</v>
      </c>
      <c r="C33" s="58">
        <v>16265659</v>
      </c>
      <c r="E33" s="93" t="s">
        <v>570</v>
      </c>
      <c r="F33" s="55">
        <v>16265659</v>
      </c>
      <c r="G33" s="55" t="s">
        <v>597</v>
      </c>
      <c r="H33" s="55">
        <v>2364250</v>
      </c>
    </row>
    <row r="34" spans="2:8" x14ac:dyDescent="0.3">
      <c r="B34" s="55" t="s">
        <v>295</v>
      </c>
      <c r="C34" s="58">
        <v>5297804</v>
      </c>
      <c r="E34" s="93" t="s">
        <v>571</v>
      </c>
      <c r="F34" s="55">
        <v>5297804</v>
      </c>
      <c r="G34" s="55"/>
      <c r="H34" s="55"/>
    </row>
    <row r="35" spans="2:8" s="6" customFormat="1" x14ac:dyDescent="0.3">
      <c r="B35" s="73" t="s">
        <v>303</v>
      </c>
      <c r="C35" s="74">
        <f>SUM(C31:C34)</f>
        <v>44089702</v>
      </c>
      <c r="E35" s="93" t="s">
        <v>572</v>
      </c>
      <c r="F35" s="55">
        <v>4710000</v>
      </c>
      <c r="G35" s="55" t="s">
        <v>583</v>
      </c>
      <c r="H35" s="55">
        <v>2294770</v>
      </c>
    </row>
    <row r="36" spans="2:8" s="6" customFormat="1" x14ac:dyDescent="0.3">
      <c r="B36" s="62" t="s">
        <v>306</v>
      </c>
      <c r="C36" s="77">
        <v>11122300</v>
      </c>
      <c r="E36" s="93" t="s">
        <v>573</v>
      </c>
      <c r="F36" s="55">
        <v>1211000</v>
      </c>
      <c r="G36" s="55" t="s">
        <v>584</v>
      </c>
      <c r="H36" s="55">
        <v>9459410</v>
      </c>
    </row>
    <row r="37" spans="2:8" s="6" customFormat="1" x14ac:dyDescent="0.3">
      <c r="B37" s="62" t="s">
        <v>307</v>
      </c>
      <c r="C37" s="77">
        <v>2933000</v>
      </c>
      <c r="E37" s="93" t="s">
        <v>574</v>
      </c>
      <c r="F37" s="55"/>
      <c r="G37" s="55" t="s">
        <v>585</v>
      </c>
      <c r="H37" s="55"/>
    </row>
    <row r="38" spans="2:8" s="6" customFormat="1" x14ac:dyDescent="0.3">
      <c r="B38" s="73" t="s">
        <v>303</v>
      </c>
      <c r="C38" s="74">
        <v>14025300</v>
      </c>
      <c r="E38" s="93" t="s">
        <v>575</v>
      </c>
      <c r="F38" s="55">
        <v>2040000</v>
      </c>
      <c r="G38" s="55" t="s">
        <v>586</v>
      </c>
      <c r="H38" s="55">
        <v>1771970</v>
      </c>
    </row>
    <row r="39" spans="2:8" x14ac:dyDescent="0.3">
      <c r="B39" s="62" t="s">
        <v>305</v>
      </c>
      <c r="C39" s="77">
        <v>3407035</v>
      </c>
      <c r="E39" s="93" t="s">
        <v>576</v>
      </c>
      <c r="F39" s="55"/>
      <c r="G39" s="55" t="s">
        <v>587</v>
      </c>
      <c r="H39" s="55">
        <v>2000000</v>
      </c>
    </row>
    <row r="40" spans="2:8" x14ac:dyDescent="0.3">
      <c r="B40" s="62" t="s">
        <v>296</v>
      </c>
      <c r="C40" s="77">
        <v>3010000</v>
      </c>
      <c r="E40" s="93" t="s">
        <v>596</v>
      </c>
      <c r="F40" s="55">
        <v>3598000</v>
      </c>
      <c r="G40" s="55" t="s">
        <v>588</v>
      </c>
      <c r="H40" s="55">
        <v>15000000</v>
      </c>
    </row>
    <row r="41" spans="2:8" x14ac:dyDescent="0.3">
      <c r="B41" s="62" t="s">
        <v>302</v>
      </c>
      <c r="C41" s="77">
        <v>29022253</v>
      </c>
      <c r="E41" s="93" t="s">
        <v>577</v>
      </c>
      <c r="F41" s="55"/>
      <c r="G41" s="94" t="s">
        <v>363</v>
      </c>
      <c r="H41" s="95">
        <v>28340</v>
      </c>
    </row>
    <row r="42" spans="2:8" s="6" customFormat="1" x14ac:dyDescent="0.3">
      <c r="B42" s="73" t="s">
        <v>303</v>
      </c>
      <c r="C42" s="74">
        <f>SUM(C39:C41)</f>
        <v>35439288</v>
      </c>
      <c r="E42" s="93"/>
      <c r="F42" s="55"/>
      <c r="G42" s="55"/>
      <c r="H42" s="55"/>
    </row>
    <row r="43" spans="2:8" x14ac:dyDescent="0.3">
      <c r="B43" s="55" t="s">
        <v>297</v>
      </c>
      <c r="C43" s="58">
        <v>4300000</v>
      </c>
      <c r="E43" s="93" t="s">
        <v>578</v>
      </c>
      <c r="F43" s="55"/>
      <c r="G43" s="55" t="s">
        <v>589</v>
      </c>
      <c r="H43" s="55">
        <v>5508680</v>
      </c>
    </row>
    <row r="44" spans="2:8" x14ac:dyDescent="0.3">
      <c r="B44" s="55" t="s">
        <v>298</v>
      </c>
      <c r="C44" s="58">
        <v>39500000</v>
      </c>
      <c r="E44" s="93"/>
      <c r="F44" s="55"/>
      <c r="G44" s="55"/>
      <c r="H44" s="55"/>
    </row>
    <row r="45" spans="2:8" x14ac:dyDescent="0.3">
      <c r="B45" s="55" t="s">
        <v>299</v>
      </c>
      <c r="C45" s="58">
        <v>2500000</v>
      </c>
      <c r="E45" s="93"/>
      <c r="F45" s="55"/>
      <c r="G45" s="55"/>
      <c r="H45" s="55"/>
    </row>
    <row r="46" spans="2:8" x14ac:dyDescent="0.3">
      <c r="B46" s="55" t="s">
        <v>304</v>
      </c>
      <c r="C46" s="58">
        <v>1338773</v>
      </c>
      <c r="E46" s="93" t="s">
        <v>579</v>
      </c>
      <c r="F46" s="55"/>
      <c r="G46" s="55" t="s">
        <v>590</v>
      </c>
      <c r="H46" s="55">
        <v>3993187</v>
      </c>
    </row>
    <row r="47" spans="2:8" s="6" customFormat="1" x14ac:dyDescent="0.3">
      <c r="B47" s="73" t="s">
        <v>303</v>
      </c>
      <c r="C47" s="74">
        <f>SUM(C43:C46)</f>
        <v>47638773</v>
      </c>
      <c r="E47" s="93" t="s">
        <v>580</v>
      </c>
      <c r="F47" s="55"/>
      <c r="G47" s="55" t="s">
        <v>591</v>
      </c>
      <c r="H47" s="55">
        <v>14154549</v>
      </c>
    </row>
    <row r="48" spans="2:8" x14ac:dyDescent="0.3">
      <c r="B48" s="55" t="s">
        <v>300</v>
      </c>
      <c r="C48" s="58">
        <v>1476562</v>
      </c>
      <c r="E48" s="93" t="s">
        <v>595</v>
      </c>
      <c r="F48" s="55">
        <v>748000</v>
      </c>
      <c r="G48" s="55" t="s">
        <v>592</v>
      </c>
      <c r="H48" s="55">
        <v>4396726</v>
      </c>
    </row>
    <row r="49" spans="2:8" x14ac:dyDescent="0.3">
      <c r="B49" s="72" t="s">
        <v>301</v>
      </c>
      <c r="C49" s="58">
        <v>11328819</v>
      </c>
      <c r="E49" s="93" t="s">
        <v>581</v>
      </c>
      <c r="F49" s="55">
        <v>33866280</v>
      </c>
      <c r="G49" s="55" t="s">
        <v>593</v>
      </c>
      <c r="H49" s="55">
        <v>30166522</v>
      </c>
    </row>
    <row r="50" spans="2:8" x14ac:dyDescent="0.3">
      <c r="B50" s="73" t="s">
        <v>303</v>
      </c>
      <c r="C50" s="74">
        <f>SUM(C48:C49)</f>
        <v>12805381</v>
      </c>
    </row>
    <row r="56" spans="2:8" x14ac:dyDescent="0.3">
      <c r="B56" s="6"/>
    </row>
  </sheetData>
  <mergeCells count="9">
    <mergeCell ref="G28:H28"/>
    <mergeCell ref="B28:C28"/>
    <mergeCell ref="B19:B21"/>
    <mergeCell ref="C19:C21"/>
    <mergeCell ref="B2:B4"/>
    <mergeCell ref="B5:B16"/>
    <mergeCell ref="C5:C8"/>
    <mergeCell ref="C10:C14"/>
    <mergeCell ref="E28:F28"/>
  </mergeCells>
  <phoneticPr fontId="40" type="noConversion"/>
  <pageMargins left="0.7" right="0.7" top="0.75" bottom="0.75" header="0.3" footer="0.3"/>
  <pageSetup paperSize="9" orientation="portrait" r:id="rId1"/>
  <ignoredErrors>
    <ignoredError sqref="E21 C35 C4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B1"/>
    </sheetView>
  </sheetViews>
  <sheetFormatPr defaultRowHeight="16.5" x14ac:dyDescent="0.3"/>
  <cols>
    <col min="1" max="1" width="24.875" customWidth="1"/>
    <col min="2" max="2" width="15.25" bestFit="1" customWidth="1"/>
    <col min="3" max="3" width="34.25" customWidth="1"/>
    <col min="4" max="4" width="15.25" bestFit="1" customWidth="1"/>
  </cols>
  <sheetData>
    <row r="1" spans="1:4" x14ac:dyDescent="0.3">
      <c r="A1" s="518" t="s">
        <v>599</v>
      </c>
      <c r="B1" s="518"/>
      <c r="C1" s="519" t="s">
        <v>600</v>
      </c>
      <c r="D1" s="519"/>
    </row>
    <row r="2" spans="1:4" x14ac:dyDescent="0.3">
      <c r="A2" s="103" t="s">
        <v>601</v>
      </c>
      <c r="B2" s="104" t="s">
        <v>602</v>
      </c>
      <c r="C2" s="104" t="s">
        <v>601</v>
      </c>
      <c r="D2" s="104" t="s">
        <v>602</v>
      </c>
    </row>
    <row r="3" spans="1:4" x14ac:dyDescent="0.3">
      <c r="A3" s="98" t="s">
        <v>598</v>
      </c>
      <c r="B3" s="105">
        <f>SUM(B4:B14)</f>
        <v>92039371</v>
      </c>
      <c r="C3" s="99" t="s">
        <v>598</v>
      </c>
      <c r="D3" s="105">
        <f>SUM(D4:D18)</f>
        <v>98682404</v>
      </c>
    </row>
    <row r="4" spans="1:4" x14ac:dyDescent="0.3">
      <c r="A4" s="100" t="s">
        <v>603</v>
      </c>
      <c r="B4" s="58">
        <v>5024317</v>
      </c>
      <c r="C4" s="101" t="s">
        <v>604</v>
      </c>
      <c r="D4" s="58">
        <v>6494000</v>
      </c>
    </row>
    <row r="5" spans="1:4" x14ac:dyDescent="0.3">
      <c r="A5" s="100" t="s">
        <v>605</v>
      </c>
      <c r="B5" s="58">
        <v>17501922</v>
      </c>
      <c r="C5" s="101" t="s">
        <v>606</v>
      </c>
      <c r="D5" s="58">
        <v>1050000</v>
      </c>
    </row>
    <row r="6" spans="1:4" x14ac:dyDescent="0.3">
      <c r="A6" s="100" t="s">
        <v>607</v>
      </c>
      <c r="B6" s="58">
        <v>16265659</v>
      </c>
      <c r="C6" s="101" t="s">
        <v>608</v>
      </c>
      <c r="D6" s="58">
        <v>2364250</v>
      </c>
    </row>
    <row r="7" spans="1:4" x14ac:dyDescent="0.3">
      <c r="A7" s="100" t="s">
        <v>609</v>
      </c>
      <c r="B7" s="58">
        <v>5297804</v>
      </c>
      <c r="C7" s="101"/>
      <c r="D7" s="58"/>
    </row>
    <row r="8" spans="1:4" x14ac:dyDescent="0.3">
      <c r="A8" s="100" t="s">
        <v>610</v>
      </c>
      <c r="B8" s="58">
        <v>4710000</v>
      </c>
      <c r="C8" s="101" t="s">
        <v>611</v>
      </c>
      <c r="D8" s="58">
        <v>2294770</v>
      </c>
    </row>
    <row r="9" spans="1:4" x14ac:dyDescent="0.3">
      <c r="A9" s="100" t="s">
        <v>612</v>
      </c>
      <c r="B9" s="58">
        <v>1411000</v>
      </c>
      <c r="C9" s="101" t="s">
        <v>613</v>
      </c>
      <c r="D9" s="58">
        <v>9459410</v>
      </c>
    </row>
    <row r="10" spans="1:4" x14ac:dyDescent="0.3">
      <c r="A10" s="100" t="s">
        <v>614</v>
      </c>
      <c r="B10" s="58">
        <v>2040000</v>
      </c>
      <c r="C10" s="101" t="s">
        <v>615</v>
      </c>
      <c r="D10" s="58">
        <v>1771970</v>
      </c>
    </row>
    <row r="11" spans="1:4" x14ac:dyDescent="0.3">
      <c r="A11" s="100" t="s">
        <v>617</v>
      </c>
      <c r="B11" s="58">
        <v>3598000</v>
      </c>
      <c r="C11" s="101" t="s">
        <v>616</v>
      </c>
      <c r="D11" s="58">
        <v>2000000</v>
      </c>
    </row>
    <row r="12" spans="1:4" x14ac:dyDescent="0.3">
      <c r="A12" s="100" t="s">
        <v>619</v>
      </c>
      <c r="B12" s="58">
        <v>748000</v>
      </c>
      <c r="C12" s="101" t="s">
        <v>618</v>
      </c>
      <c r="D12" s="58">
        <v>15000000</v>
      </c>
    </row>
    <row r="13" spans="1:4" x14ac:dyDescent="0.3">
      <c r="A13" s="100" t="s">
        <v>620</v>
      </c>
      <c r="B13" s="58">
        <v>33942669</v>
      </c>
      <c r="C13" s="102" t="s">
        <v>363</v>
      </c>
      <c r="D13" s="107">
        <v>28340</v>
      </c>
    </row>
    <row r="14" spans="1:4" x14ac:dyDescent="0.3">
      <c r="A14" s="55" t="s">
        <v>5</v>
      </c>
      <c r="B14" s="108">
        <v>1500000</v>
      </c>
      <c r="C14" s="101" t="s">
        <v>621</v>
      </c>
      <c r="D14" s="58">
        <v>5508680</v>
      </c>
    </row>
    <row r="15" spans="1:4" x14ac:dyDescent="0.3">
      <c r="A15" s="55"/>
      <c r="B15" s="55"/>
      <c r="C15" s="101" t="s">
        <v>622</v>
      </c>
      <c r="D15" s="58">
        <v>3993187</v>
      </c>
    </row>
    <row r="16" spans="1:4" x14ac:dyDescent="0.3">
      <c r="A16" s="100"/>
      <c r="B16" s="106"/>
      <c r="C16" s="101" t="s">
        <v>623</v>
      </c>
      <c r="D16" s="58">
        <v>14154549</v>
      </c>
    </row>
    <row r="17" spans="1:4" x14ac:dyDescent="0.3">
      <c r="A17" s="100"/>
      <c r="B17" s="106"/>
      <c r="C17" s="101" t="s">
        <v>624</v>
      </c>
      <c r="D17" s="58">
        <v>4396726</v>
      </c>
    </row>
    <row r="18" spans="1:4" x14ac:dyDescent="0.3">
      <c r="A18" s="100"/>
      <c r="B18" s="106"/>
      <c r="C18" s="101" t="s">
        <v>625</v>
      </c>
      <c r="D18" s="58">
        <v>30166522</v>
      </c>
    </row>
  </sheetData>
  <mergeCells count="2">
    <mergeCell ref="A1:B1"/>
    <mergeCell ref="C1:D1"/>
  </mergeCells>
  <phoneticPr fontId="4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D1"/>
    </sheetView>
  </sheetViews>
  <sheetFormatPr defaultRowHeight="16.5" x14ac:dyDescent="0.3"/>
  <cols>
    <col min="1" max="1" width="27.75" customWidth="1"/>
    <col min="2" max="2" width="13.625" bestFit="1" customWidth="1"/>
    <col min="3" max="3" width="25.5" customWidth="1"/>
    <col min="4" max="4" width="13.625" bestFit="1" customWidth="1"/>
  </cols>
  <sheetData>
    <row r="1" spans="1:4" s="6" customFormat="1" ht="17.25" x14ac:dyDescent="0.3">
      <c r="A1" s="521" t="s">
        <v>632</v>
      </c>
      <c r="B1" s="521"/>
      <c r="C1" s="521"/>
      <c r="D1" s="521"/>
    </row>
    <row r="2" spans="1:4" x14ac:dyDescent="0.3">
      <c r="A2" s="518" t="s">
        <v>599</v>
      </c>
      <c r="B2" s="518"/>
      <c r="C2" s="519" t="s">
        <v>600</v>
      </c>
      <c r="D2" s="519"/>
    </row>
    <row r="3" spans="1:4" x14ac:dyDescent="0.3">
      <c r="A3" s="103" t="s">
        <v>601</v>
      </c>
      <c r="B3" s="104" t="s">
        <v>602</v>
      </c>
      <c r="C3" s="104" t="s">
        <v>601</v>
      </c>
      <c r="D3" s="104" t="s">
        <v>602</v>
      </c>
    </row>
    <row r="4" spans="1:4" x14ac:dyDescent="0.3">
      <c r="A4" s="98" t="s">
        <v>598</v>
      </c>
      <c r="B4" s="105">
        <f>SUM(B5:B7)</f>
        <v>412657</v>
      </c>
      <c r="C4" s="99" t="s">
        <v>598</v>
      </c>
      <c r="D4" s="105">
        <f>SUM(D5:D7)</f>
        <v>412657</v>
      </c>
    </row>
    <row r="5" spans="1:4" x14ac:dyDescent="0.3">
      <c r="A5" s="93" t="s">
        <v>4</v>
      </c>
      <c r="B5" s="58">
        <v>252505</v>
      </c>
      <c r="C5" s="55" t="s">
        <v>628</v>
      </c>
      <c r="D5" s="58">
        <v>412657</v>
      </c>
    </row>
    <row r="6" spans="1:4" x14ac:dyDescent="0.3">
      <c r="A6" s="93" t="s">
        <v>626</v>
      </c>
      <c r="B6" s="58">
        <f>80000+80000</f>
        <v>160000</v>
      </c>
      <c r="C6" s="101"/>
      <c r="D6" s="58"/>
    </row>
    <row r="7" spans="1:4" x14ac:dyDescent="0.3">
      <c r="A7" s="93" t="s">
        <v>627</v>
      </c>
      <c r="B7" s="58">
        <v>152</v>
      </c>
      <c r="C7" s="101"/>
      <c r="D7" s="58"/>
    </row>
    <row r="9" spans="1:4" ht="17.25" x14ac:dyDescent="0.3">
      <c r="A9" s="520" t="s">
        <v>631</v>
      </c>
      <c r="B9" s="520"/>
      <c r="C9" s="520"/>
      <c r="D9" s="520"/>
    </row>
    <row r="10" spans="1:4" x14ac:dyDescent="0.3">
      <c r="A10" s="518" t="s">
        <v>599</v>
      </c>
      <c r="B10" s="518"/>
      <c r="C10" s="519" t="s">
        <v>600</v>
      </c>
      <c r="D10" s="519"/>
    </row>
    <row r="11" spans="1:4" x14ac:dyDescent="0.3">
      <c r="A11" s="103" t="s">
        <v>601</v>
      </c>
      <c r="B11" s="104" t="s">
        <v>602</v>
      </c>
      <c r="C11" s="104" t="s">
        <v>601</v>
      </c>
      <c r="D11" s="104" t="s">
        <v>602</v>
      </c>
    </row>
    <row r="12" spans="1:4" x14ac:dyDescent="0.3">
      <c r="A12" s="98" t="s">
        <v>598</v>
      </c>
      <c r="B12" s="105">
        <f>SUM(B13:B14)</f>
        <v>2078932</v>
      </c>
      <c r="C12" s="99" t="s">
        <v>598</v>
      </c>
      <c r="D12" s="105">
        <f>SUM(D13:D14)</f>
        <v>2078932</v>
      </c>
    </row>
    <row r="13" spans="1:4" x14ac:dyDescent="0.3">
      <c r="A13" s="93" t="s">
        <v>4</v>
      </c>
      <c r="B13" s="58">
        <v>2077896</v>
      </c>
      <c r="C13" s="55" t="s">
        <v>628</v>
      </c>
      <c r="D13" s="58">
        <v>2078932</v>
      </c>
    </row>
    <row r="14" spans="1:4" x14ac:dyDescent="0.3">
      <c r="A14" s="93" t="s">
        <v>627</v>
      </c>
      <c r="B14" s="58">
        <v>1036</v>
      </c>
      <c r="C14" s="101"/>
      <c r="D14" s="58"/>
    </row>
    <row r="16" spans="1:4" ht="17.25" x14ac:dyDescent="0.3">
      <c r="A16" s="520" t="s">
        <v>630</v>
      </c>
      <c r="B16" s="520"/>
      <c r="C16" s="520"/>
      <c r="D16" s="520"/>
    </row>
    <row r="17" spans="1:4" x14ac:dyDescent="0.3">
      <c r="A17" s="518" t="s">
        <v>599</v>
      </c>
      <c r="B17" s="518"/>
      <c r="C17" s="519" t="s">
        <v>600</v>
      </c>
      <c r="D17" s="519"/>
    </row>
    <row r="18" spans="1:4" x14ac:dyDescent="0.3">
      <c r="A18" s="103" t="s">
        <v>601</v>
      </c>
      <c r="B18" s="104" t="s">
        <v>602</v>
      </c>
      <c r="C18" s="104" t="s">
        <v>601</v>
      </c>
      <c r="D18" s="104" t="s">
        <v>602</v>
      </c>
    </row>
    <row r="19" spans="1:4" x14ac:dyDescent="0.3">
      <c r="A19" s="98" t="s">
        <v>598</v>
      </c>
      <c r="B19" s="105">
        <f>SUM(B20:B22)</f>
        <v>612820</v>
      </c>
      <c r="C19" s="99" t="s">
        <v>598</v>
      </c>
      <c r="D19" s="105">
        <f>SUM(D20:D22)</f>
        <v>612820</v>
      </c>
    </row>
    <row r="20" spans="1:4" x14ac:dyDescent="0.3">
      <c r="A20" s="93" t="s">
        <v>4</v>
      </c>
      <c r="B20" s="58">
        <v>512568</v>
      </c>
      <c r="C20" s="55" t="s">
        <v>628</v>
      </c>
      <c r="D20" s="58">
        <f>512820+100000</f>
        <v>612820</v>
      </c>
    </row>
    <row r="21" spans="1:4" s="6" customFormat="1" x14ac:dyDescent="0.3">
      <c r="A21" s="93" t="s">
        <v>626</v>
      </c>
      <c r="B21" s="58">
        <v>100000</v>
      </c>
      <c r="C21" s="101"/>
      <c r="D21" s="58"/>
    </row>
    <row r="22" spans="1:4" x14ac:dyDescent="0.3">
      <c r="A22" s="93" t="s">
        <v>627</v>
      </c>
      <c r="B22" s="58">
        <v>252</v>
      </c>
      <c r="C22" s="101"/>
      <c r="D22" s="58"/>
    </row>
    <row r="24" spans="1:4" ht="17.25" x14ac:dyDescent="0.3">
      <c r="A24" s="520" t="s">
        <v>629</v>
      </c>
      <c r="B24" s="520"/>
      <c r="C24" s="520"/>
      <c r="D24" s="520"/>
    </row>
    <row r="25" spans="1:4" x14ac:dyDescent="0.3">
      <c r="A25" s="518" t="s">
        <v>599</v>
      </c>
      <c r="B25" s="518"/>
      <c r="C25" s="519" t="s">
        <v>600</v>
      </c>
      <c r="D25" s="519"/>
    </row>
    <row r="26" spans="1:4" x14ac:dyDescent="0.3">
      <c r="A26" s="103" t="s">
        <v>601</v>
      </c>
      <c r="B26" s="104" t="s">
        <v>602</v>
      </c>
      <c r="C26" s="104" t="s">
        <v>601</v>
      </c>
      <c r="D26" s="104" t="s">
        <v>602</v>
      </c>
    </row>
    <row r="27" spans="1:4" x14ac:dyDescent="0.3">
      <c r="A27" s="98" t="s">
        <v>598</v>
      </c>
      <c r="B27" s="105">
        <f>SUM(B28:B29)</f>
        <v>2225628</v>
      </c>
      <c r="C27" s="99" t="s">
        <v>598</v>
      </c>
      <c r="D27" s="105">
        <f>SUM(D28:D29)</f>
        <v>2225628</v>
      </c>
    </row>
    <row r="28" spans="1:4" x14ac:dyDescent="0.3">
      <c r="A28" s="93" t="s">
        <v>4</v>
      </c>
      <c r="B28" s="58">
        <v>2224526</v>
      </c>
      <c r="C28" s="55" t="s">
        <v>628</v>
      </c>
      <c r="D28" s="58">
        <v>2225628</v>
      </c>
    </row>
    <row r="29" spans="1:4" x14ac:dyDescent="0.3">
      <c r="A29" s="93" t="s">
        <v>627</v>
      </c>
      <c r="B29" s="58">
        <v>1102</v>
      </c>
      <c r="C29" s="101"/>
      <c r="D29" s="58"/>
    </row>
  </sheetData>
  <mergeCells count="12">
    <mergeCell ref="A1:D1"/>
    <mergeCell ref="A2:B2"/>
    <mergeCell ref="C2:D2"/>
    <mergeCell ref="A10:B10"/>
    <mergeCell ref="C10:D10"/>
    <mergeCell ref="A25:B25"/>
    <mergeCell ref="C25:D25"/>
    <mergeCell ref="A24:D24"/>
    <mergeCell ref="A16:D16"/>
    <mergeCell ref="A9:D9"/>
    <mergeCell ref="A17:B17"/>
    <mergeCell ref="C17:D17"/>
  </mergeCells>
  <phoneticPr fontId="4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I40"/>
  <sheetViews>
    <sheetView workbookViewId="0"/>
  </sheetViews>
  <sheetFormatPr defaultRowHeight="16.5" x14ac:dyDescent="0.3"/>
  <cols>
    <col min="2" max="2" width="6.25" customWidth="1"/>
    <col min="3" max="6" width="8.125" customWidth="1"/>
    <col min="9" max="9" width="4.875" customWidth="1"/>
  </cols>
  <sheetData>
    <row r="16" ht="17.25" thickBot="1" x14ac:dyDescent="0.35"/>
    <row r="17" spans="1:9" ht="17.25" thickTop="1" x14ac:dyDescent="0.3">
      <c r="B17" s="525" t="s">
        <v>647</v>
      </c>
      <c r="C17" s="114" t="s">
        <v>644</v>
      </c>
      <c r="D17" s="114" t="s">
        <v>645</v>
      </c>
      <c r="E17" s="114" t="s">
        <v>692</v>
      </c>
      <c r="F17" s="115" t="s">
        <v>646</v>
      </c>
    </row>
    <row r="18" spans="1:9" ht="51" customHeight="1" thickBot="1" x14ac:dyDescent="0.35">
      <c r="B18" s="526"/>
      <c r="C18" s="116"/>
      <c r="D18" s="116"/>
      <c r="E18" s="116"/>
      <c r="F18" s="117"/>
    </row>
    <row r="19" spans="1:9" ht="17.25" thickTop="1" x14ac:dyDescent="0.3"/>
    <row r="21" spans="1:9" ht="17.25" thickBot="1" x14ac:dyDescent="0.35"/>
    <row r="22" spans="1:9" s="136" customFormat="1" ht="32.25" thickBot="1" x14ac:dyDescent="0.35">
      <c r="A22" s="522" t="s">
        <v>693</v>
      </c>
      <c r="B22" s="523"/>
      <c r="C22" s="523"/>
      <c r="D22" s="523"/>
      <c r="E22" s="523"/>
      <c r="F22" s="523"/>
      <c r="G22" s="523"/>
      <c r="H22" s="523"/>
      <c r="I22" s="524"/>
    </row>
    <row r="23" spans="1:9" s="136" customFormat="1" ht="4.5" customHeight="1" thickBot="1" x14ac:dyDescent="0.35">
      <c r="A23" s="139"/>
      <c r="B23" s="140"/>
      <c r="C23" s="140"/>
      <c r="D23" s="140"/>
      <c r="E23" s="140"/>
      <c r="F23" s="140"/>
      <c r="G23" s="140"/>
      <c r="H23" s="140"/>
      <c r="I23" s="140"/>
    </row>
    <row r="24" spans="1:9" s="136" customFormat="1" ht="32.25" thickBot="1" x14ac:dyDescent="0.35">
      <c r="A24" s="522" t="s">
        <v>700</v>
      </c>
      <c r="B24" s="523"/>
      <c r="C24" s="523"/>
      <c r="D24" s="523"/>
      <c r="E24" s="523"/>
      <c r="F24" s="523"/>
      <c r="G24" s="523"/>
      <c r="H24" s="523"/>
      <c r="I24" s="524"/>
    </row>
    <row r="25" spans="1:9" s="136" customFormat="1" ht="4.5" customHeight="1" thickBot="1" x14ac:dyDescent="0.35">
      <c r="A25" s="139"/>
      <c r="B25" s="140"/>
      <c r="C25" s="140"/>
      <c r="D25" s="140"/>
      <c r="E25" s="140"/>
      <c r="F25" s="140"/>
      <c r="G25" s="140"/>
      <c r="H25" s="140"/>
      <c r="I25" s="140"/>
    </row>
    <row r="26" spans="1:9" s="136" customFormat="1" ht="32.25" thickBot="1" x14ac:dyDescent="0.35">
      <c r="A26" s="522" t="s">
        <v>701</v>
      </c>
      <c r="B26" s="523"/>
      <c r="C26" s="523"/>
      <c r="D26" s="523"/>
      <c r="E26" s="523"/>
      <c r="F26" s="523"/>
      <c r="G26" s="523"/>
      <c r="H26" s="523"/>
      <c r="I26" s="524"/>
    </row>
    <row r="27" spans="1:9" s="136" customFormat="1" ht="4.5" customHeight="1" thickBot="1" x14ac:dyDescent="0.35">
      <c r="A27" s="139"/>
      <c r="B27" s="140"/>
      <c r="C27" s="140"/>
      <c r="D27" s="140"/>
      <c r="E27" s="140"/>
      <c r="F27" s="140"/>
      <c r="G27" s="140"/>
      <c r="H27" s="140"/>
      <c r="I27" s="140"/>
    </row>
    <row r="28" spans="1:9" s="136" customFormat="1" ht="32.25" thickBot="1" x14ac:dyDescent="0.35">
      <c r="A28" s="522" t="s">
        <v>702</v>
      </c>
      <c r="B28" s="523"/>
      <c r="C28" s="523"/>
      <c r="D28" s="523"/>
      <c r="E28" s="523"/>
      <c r="F28" s="523"/>
      <c r="G28" s="523"/>
      <c r="H28" s="523"/>
      <c r="I28" s="524"/>
    </row>
    <row r="29" spans="1:9" s="136" customFormat="1" ht="4.5" customHeight="1" thickBot="1" x14ac:dyDescent="0.35">
      <c r="A29" s="137"/>
      <c r="B29" s="138"/>
      <c r="C29" s="138"/>
      <c r="D29" s="138"/>
      <c r="E29" s="138"/>
      <c r="F29" s="138"/>
      <c r="G29" s="138"/>
      <c r="H29" s="138"/>
      <c r="I29" s="138"/>
    </row>
    <row r="30" spans="1:9" s="136" customFormat="1" ht="32.25" thickBot="1" x14ac:dyDescent="0.35">
      <c r="A30" s="522" t="s">
        <v>694</v>
      </c>
      <c r="B30" s="523"/>
      <c r="C30" s="523"/>
      <c r="D30" s="523"/>
      <c r="E30" s="523"/>
      <c r="F30" s="523"/>
      <c r="G30" s="523"/>
      <c r="H30" s="523"/>
      <c r="I30" s="524"/>
    </row>
    <row r="31" spans="1:9" s="136" customFormat="1" ht="5.25" customHeight="1" thickBot="1" x14ac:dyDescent="0.35">
      <c r="A31" s="137"/>
      <c r="B31" s="138"/>
      <c r="C31" s="138"/>
      <c r="D31" s="138"/>
      <c r="E31" s="138"/>
      <c r="F31" s="138"/>
      <c r="G31" s="138"/>
      <c r="H31" s="138"/>
      <c r="I31" s="138"/>
    </row>
    <row r="32" spans="1:9" s="136" customFormat="1" ht="32.25" thickBot="1" x14ac:dyDescent="0.35">
      <c r="A32" s="522" t="s">
        <v>695</v>
      </c>
      <c r="B32" s="523"/>
      <c r="C32" s="523"/>
      <c r="D32" s="523"/>
      <c r="E32" s="523"/>
      <c r="F32" s="523"/>
      <c r="G32" s="523"/>
      <c r="H32" s="523"/>
      <c r="I32" s="524"/>
    </row>
    <row r="33" spans="1:9" s="136" customFormat="1" ht="3.75" customHeight="1" thickBot="1" x14ac:dyDescent="0.35">
      <c r="A33" s="137"/>
      <c r="B33" s="138"/>
      <c r="C33" s="138"/>
      <c r="D33" s="138"/>
      <c r="E33" s="138"/>
      <c r="F33" s="138"/>
      <c r="G33" s="138"/>
      <c r="H33" s="138"/>
      <c r="I33" s="138"/>
    </row>
    <row r="34" spans="1:9" s="136" customFormat="1" ht="32.25" thickBot="1" x14ac:dyDescent="0.35">
      <c r="A34" s="522" t="s">
        <v>696</v>
      </c>
      <c r="B34" s="523"/>
      <c r="C34" s="523"/>
      <c r="D34" s="523"/>
      <c r="E34" s="523"/>
      <c r="F34" s="523"/>
      <c r="G34" s="523"/>
      <c r="H34" s="523"/>
      <c r="I34" s="524"/>
    </row>
    <row r="35" spans="1:9" s="136" customFormat="1" ht="3.75" customHeight="1" thickBot="1" x14ac:dyDescent="0.35">
      <c r="A35" s="137"/>
      <c r="B35" s="138"/>
      <c r="C35" s="138"/>
      <c r="D35" s="138"/>
      <c r="E35" s="138"/>
      <c r="F35" s="138"/>
      <c r="G35" s="138"/>
      <c r="H35" s="138"/>
      <c r="I35" s="138"/>
    </row>
    <row r="36" spans="1:9" s="136" customFormat="1" ht="32.25" thickBot="1" x14ac:dyDescent="0.35">
      <c r="A36" s="522" t="s">
        <v>697</v>
      </c>
      <c r="B36" s="523"/>
      <c r="C36" s="523"/>
      <c r="D36" s="523"/>
      <c r="E36" s="523"/>
      <c r="F36" s="523"/>
      <c r="G36" s="523"/>
      <c r="H36" s="523"/>
      <c r="I36" s="524"/>
    </row>
    <row r="37" spans="1:9" s="136" customFormat="1" ht="3.75" customHeight="1" thickBot="1" x14ac:dyDescent="0.35">
      <c r="A37" s="137"/>
      <c r="B37" s="138"/>
      <c r="C37" s="138"/>
      <c r="D37" s="138"/>
      <c r="E37" s="138"/>
      <c r="F37" s="138"/>
      <c r="G37" s="138"/>
      <c r="H37" s="138"/>
      <c r="I37" s="138"/>
    </row>
    <row r="38" spans="1:9" s="136" customFormat="1" ht="32.25" thickBot="1" x14ac:dyDescent="0.35">
      <c r="A38" s="522" t="s">
        <v>698</v>
      </c>
      <c r="B38" s="523"/>
      <c r="C38" s="523"/>
      <c r="D38" s="523"/>
      <c r="E38" s="523"/>
      <c r="F38" s="523"/>
      <c r="G38" s="523"/>
      <c r="H38" s="523"/>
      <c r="I38" s="524"/>
    </row>
    <row r="39" spans="1:9" s="136" customFormat="1" ht="3.75" customHeight="1" thickBot="1" x14ac:dyDescent="0.35">
      <c r="A39" s="137"/>
      <c r="B39" s="138"/>
      <c r="C39" s="138"/>
      <c r="D39" s="138"/>
      <c r="E39" s="138"/>
      <c r="F39" s="138"/>
      <c r="G39" s="138"/>
      <c r="H39" s="138"/>
      <c r="I39" s="138"/>
    </row>
    <row r="40" spans="1:9" s="136" customFormat="1" ht="32.25" thickBot="1" x14ac:dyDescent="0.35">
      <c r="A40" s="522" t="s">
        <v>699</v>
      </c>
      <c r="B40" s="523"/>
      <c r="C40" s="523"/>
      <c r="D40" s="523"/>
      <c r="E40" s="523"/>
      <c r="F40" s="523"/>
      <c r="G40" s="523"/>
      <c r="H40" s="523"/>
      <c r="I40" s="524"/>
    </row>
  </sheetData>
  <mergeCells count="11">
    <mergeCell ref="A40:I40"/>
    <mergeCell ref="A38:I38"/>
    <mergeCell ref="A36:I36"/>
    <mergeCell ref="B17:B18"/>
    <mergeCell ref="A22:I22"/>
    <mergeCell ref="A34:I34"/>
    <mergeCell ref="A32:I32"/>
    <mergeCell ref="A30:I30"/>
    <mergeCell ref="A24:I24"/>
    <mergeCell ref="A28:I28"/>
    <mergeCell ref="A26:I26"/>
  </mergeCells>
  <phoneticPr fontId="4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1</vt:i4>
      </vt:variant>
    </vt:vector>
  </HeadingPairs>
  <TitlesOfParts>
    <vt:vector size="9" baseType="lpstr">
      <vt:lpstr>총괄</vt:lpstr>
      <vt:lpstr>세부내역 </vt:lpstr>
      <vt:lpstr>후원 전용계좌</vt:lpstr>
      <vt:lpstr>지출내역</vt:lpstr>
      <vt:lpstr>2012상반기수익</vt:lpstr>
      <vt:lpstr>복지관</vt:lpstr>
      <vt:lpstr>센터</vt:lpstr>
      <vt:lpstr>결재라인</vt:lpstr>
      <vt:lpstr>'세부내역 '!Print_Titles</vt:lpstr>
    </vt:vector>
  </TitlesOfParts>
  <Company>Xp 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user</cp:lastModifiedBy>
  <cp:lastPrinted>2017-09-11T05:24:42Z</cp:lastPrinted>
  <dcterms:created xsi:type="dcterms:W3CDTF">2010-10-27T02:45:25Z</dcterms:created>
  <dcterms:modified xsi:type="dcterms:W3CDTF">2017-10-02T06:00:53Z</dcterms:modified>
</cp:coreProperties>
</file>